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usiness\Ascent Sport Technology\Meet Schedule Project\Meet Scheduling Formats\Index-Match Formats\Sample Web Download\"/>
    </mc:Choice>
  </mc:AlternateContent>
  <xr:revisionPtr revIDLastSave="0" documentId="13_ncr:1_{EF46BE08-B9AA-4E4A-B1F8-9D9726BDB238}" xr6:coauthVersionLast="45" xr6:coauthVersionMax="45" xr10:uidLastSave="{00000000-0000-0000-0000-000000000000}"/>
  <bookViews>
    <workbookView xWindow="-120" yWindow="-120" windowWidth="19440" windowHeight="15000" activeTab="2" xr2:uid="{00000000-000D-0000-FFFF-FFFF00000000}"/>
  </bookViews>
  <sheets>
    <sheet name="Schedule" sheetId="1" r:id="rId1"/>
    <sheet name="Announcer" sheetId="2" r:id="rId2"/>
    <sheet name="DATA" sheetId="3" r:id="rId3"/>
  </sheets>
  <definedNames>
    <definedName name="Division">DATA!$B$1:$H$1</definedName>
    <definedName name="EVENT">DATA!$A$2:$A$37</definedName>
    <definedName name="Field_Event">DATA!$AD$2:$AD$15</definedName>
    <definedName name="_xlnm.Print_Area" localSheetId="0">Schedule!$A$1:$T$44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6" i="1" l="1"/>
  <c r="AE35" i="1"/>
  <c r="AE27" i="1"/>
  <c r="AE28" i="1"/>
  <c r="AE21" i="1"/>
  <c r="AE22" i="1"/>
  <c r="AE30" i="1"/>
  <c r="AE29" i="1"/>
  <c r="AE34" i="1"/>
  <c r="AE33" i="1"/>
  <c r="AE23" i="1"/>
  <c r="AE24" i="1"/>
  <c r="AE31" i="1"/>
  <c r="AE32" i="1"/>
  <c r="AE19" i="1"/>
  <c r="AE20" i="1"/>
  <c r="AE26" i="1"/>
  <c r="AE25" i="1"/>
  <c r="AE8" i="1"/>
  <c r="AE10" i="1"/>
  <c r="AE5" i="1"/>
  <c r="AE7" i="1"/>
  <c r="AE18" i="1"/>
  <c r="AE12" i="1"/>
  <c r="AE17" i="1"/>
  <c r="AE6" i="1"/>
  <c r="AE16" i="1"/>
  <c r="AE14" i="1"/>
  <c r="AE11" i="1"/>
  <c r="AE15" i="1"/>
  <c r="AE9" i="1"/>
  <c r="B37" i="3"/>
  <c r="C37" i="3"/>
  <c r="D37" i="3"/>
  <c r="E37" i="3"/>
  <c r="F37" i="3"/>
  <c r="G37" i="3"/>
  <c r="H37" i="3"/>
  <c r="K37" i="3"/>
  <c r="N37" i="3"/>
  <c r="Q37" i="3"/>
  <c r="T37" i="3"/>
  <c r="W37" i="3"/>
  <c r="Z37" i="3"/>
  <c r="B36" i="3"/>
  <c r="C36" i="3"/>
  <c r="D36" i="3"/>
  <c r="E36" i="3"/>
  <c r="F36" i="3"/>
  <c r="G36" i="3"/>
  <c r="H36" i="3"/>
  <c r="K36" i="3"/>
  <c r="N36" i="3"/>
  <c r="Q36" i="3"/>
  <c r="T36" i="3"/>
  <c r="W36" i="3"/>
  <c r="Z36" i="3"/>
  <c r="B35" i="3"/>
  <c r="C35" i="3"/>
  <c r="D35" i="3"/>
  <c r="E35" i="3"/>
  <c r="F35" i="3"/>
  <c r="G35" i="3"/>
  <c r="H35" i="3"/>
  <c r="K35" i="3"/>
  <c r="N35" i="3"/>
  <c r="Q35" i="3"/>
  <c r="T35" i="3"/>
  <c r="W35" i="3"/>
  <c r="Z35" i="3"/>
  <c r="B34" i="3"/>
  <c r="C34" i="3"/>
  <c r="D34" i="3"/>
  <c r="E34" i="3"/>
  <c r="F34" i="3"/>
  <c r="G34" i="3"/>
  <c r="H34" i="3"/>
  <c r="K34" i="3"/>
  <c r="N34" i="3"/>
  <c r="Q34" i="3"/>
  <c r="T34" i="3"/>
  <c r="W34" i="3"/>
  <c r="Z34" i="3"/>
  <c r="B33" i="3"/>
  <c r="C33" i="3"/>
  <c r="D33" i="3"/>
  <c r="E33" i="3"/>
  <c r="F33" i="3"/>
  <c r="G33" i="3"/>
  <c r="H33" i="3"/>
  <c r="K33" i="3"/>
  <c r="N33" i="3"/>
  <c r="Q33" i="3"/>
  <c r="T33" i="3"/>
  <c r="W33" i="3"/>
  <c r="Z33" i="3"/>
  <c r="B32" i="3"/>
  <c r="C32" i="3"/>
  <c r="D32" i="3"/>
  <c r="E32" i="3"/>
  <c r="F32" i="3"/>
  <c r="G32" i="3"/>
  <c r="H32" i="3"/>
  <c r="K32" i="3"/>
  <c r="N32" i="3"/>
  <c r="Q32" i="3"/>
  <c r="T32" i="3"/>
  <c r="W32" i="3"/>
  <c r="Z32" i="3"/>
  <c r="B31" i="3"/>
  <c r="C31" i="3"/>
  <c r="D31" i="3"/>
  <c r="E31" i="3"/>
  <c r="F31" i="3"/>
  <c r="G31" i="3"/>
  <c r="H31" i="3"/>
  <c r="K31" i="3"/>
  <c r="N31" i="3"/>
  <c r="Q31" i="3"/>
  <c r="T31" i="3"/>
  <c r="W31" i="3"/>
  <c r="Z31" i="3"/>
  <c r="N7" i="1" l="1"/>
  <c r="L7" i="1" s="1"/>
  <c r="N8" i="1"/>
  <c r="R8" i="1" s="1"/>
  <c r="N9" i="1"/>
  <c r="O9" i="1" s="1"/>
  <c r="R9" i="1"/>
  <c r="N10" i="1"/>
  <c r="O10" i="1" s="1"/>
  <c r="N11" i="1"/>
  <c r="R11" i="1" s="1"/>
  <c r="N12" i="1"/>
  <c r="R12" i="1" s="1"/>
  <c r="R6" i="1"/>
  <c r="Q6" i="1"/>
  <c r="O6" i="1"/>
  <c r="P6" i="1"/>
  <c r="N6" i="1"/>
  <c r="R5" i="1"/>
  <c r="Q5" i="1"/>
  <c r="P5" i="1"/>
  <c r="O5" i="1"/>
  <c r="L5" i="1"/>
  <c r="C22" i="1"/>
  <c r="A22" i="1" s="1"/>
  <c r="C21" i="1"/>
  <c r="A21" i="1" s="1"/>
  <c r="C19" i="1"/>
  <c r="A19" i="1" s="1"/>
  <c r="C20" i="1"/>
  <c r="A20" i="1" s="1"/>
  <c r="C7" i="1"/>
  <c r="A7" i="1" s="1"/>
  <c r="C8" i="1"/>
  <c r="A8" i="1" s="1"/>
  <c r="C9" i="1"/>
  <c r="A9" i="1" s="1"/>
  <c r="C10" i="1"/>
  <c r="A10" i="1" s="1"/>
  <c r="C11" i="1"/>
  <c r="A11" i="1" s="1"/>
  <c r="G11" i="1"/>
  <c r="C12" i="1"/>
  <c r="A12" i="1" s="1"/>
  <c r="C13" i="1"/>
  <c r="A13" i="1" s="1"/>
  <c r="C14" i="1"/>
  <c r="A14" i="1" s="1"/>
  <c r="C15" i="1"/>
  <c r="A15" i="1" s="1"/>
  <c r="C16" i="1"/>
  <c r="A16" i="1" s="1"/>
  <c r="C17" i="1"/>
  <c r="A17" i="1" s="1"/>
  <c r="C18" i="1"/>
  <c r="A18" i="1" s="1"/>
  <c r="G6" i="1"/>
  <c r="F6" i="1"/>
  <c r="E6" i="1"/>
  <c r="D6" i="1"/>
  <c r="A6" i="1"/>
  <c r="G5" i="1"/>
  <c r="F5" i="1"/>
  <c r="E5" i="1"/>
  <c r="D5" i="1"/>
  <c r="A5" i="1"/>
  <c r="R10" i="1" l="1"/>
  <c r="Q12" i="1"/>
  <c r="L12" i="1"/>
  <c r="Q11" i="1"/>
  <c r="L11" i="1"/>
  <c r="Q10" i="1"/>
  <c r="L10" i="1"/>
  <c r="Q9" i="1"/>
  <c r="L9" i="1"/>
  <c r="Q8" i="1"/>
  <c r="L8" i="1"/>
  <c r="Q7" i="1"/>
  <c r="T12" i="1"/>
  <c r="P12" i="1"/>
  <c r="T11" i="1"/>
  <c r="P11" i="1"/>
  <c r="T10" i="1"/>
  <c r="P10" i="1"/>
  <c r="T9" i="1"/>
  <c r="P9" i="1"/>
  <c r="T8" i="1"/>
  <c r="P8" i="1"/>
  <c r="T7" i="1"/>
  <c r="P7" i="1"/>
  <c r="S12" i="1"/>
  <c r="O12" i="1"/>
  <c r="S11" i="1"/>
  <c r="O11" i="1"/>
  <c r="S10" i="1"/>
  <c r="S9" i="1"/>
  <c r="S8" i="1"/>
  <c r="O8" i="1"/>
  <c r="S7" i="1"/>
  <c r="O7" i="1"/>
  <c r="R7" i="1"/>
  <c r="I22" i="1"/>
  <c r="D22" i="1"/>
  <c r="E22" i="1"/>
  <c r="H22" i="1"/>
  <c r="G22" i="1"/>
  <c r="F22" i="1"/>
  <c r="G21" i="1"/>
  <c r="I21" i="1"/>
  <c r="E21" i="1"/>
  <c r="H21" i="1"/>
  <c r="D21" i="1"/>
  <c r="F21" i="1"/>
  <c r="I20" i="1"/>
  <c r="E20" i="1"/>
  <c r="I19" i="1"/>
  <c r="E19" i="1"/>
  <c r="H20" i="1"/>
  <c r="D20" i="1"/>
  <c r="H19" i="1"/>
  <c r="D19" i="1"/>
  <c r="G20" i="1"/>
  <c r="G19" i="1"/>
  <c r="F20" i="1"/>
  <c r="F19" i="1"/>
  <c r="G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I7" i="1"/>
  <c r="E7" i="1"/>
  <c r="D18" i="1"/>
  <c r="D17" i="1"/>
  <c r="D16" i="1"/>
  <c r="D15" i="1"/>
  <c r="D14" i="1"/>
  <c r="D13" i="1"/>
  <c r="D12" i="1"/>
  <c r="D11" i="1"/>
  <c r="D10" i="1"/>
  <c r="D9" i="1"/>
  <c r="D8" i="1"/>
  <c r="D7" i="1"/>
  <c r="G17" i="1"/>
  <c r="G14" i="1"/>
  <c r="G12" i="1"/>
  <c r="G10" i="1"/>
  <c r="G8" i="1"/>
  <c r="G18" i="1"/>
  <c r="G16" i="1"/>
  <c r="G15" i="1"/>
  <c r="G13" i="1"/>
  <c r="G7" i="1"/>
  <c r="F18" i="1"/>
  <c r="F17" i="1"/>
  <c r="F16" i="1"/>
  <c r="F15" i="1"/>
  <c r="F14" i="1"/>
  <c r="F13" i="1"/>
  <c r="F12" i="1"/>
  <c r="F11" i="1"/>
  <c r="F10" i="1"/>
  <c r="F9" i="1"/>
  <c r="F8" i="1"/>
  <c r="F7" i="1"/>
  <c r="AL26" i="1"/>
  <c r="AM26" i="1" s="1"/>
  <c r="AL27" i="1"/>
  <c r="AM27" i="1"/>
  <c r="AL28" i="1"/>
  <c r="AM28" i="1" s="1"/>
  <c r="AL29" i="1"/>
  <c r="AM29" i="1"/>
  <c r="AL30" i="1"/>
  <c r="AM30" i="1" s="1"/>
  <c r="AL31" i="1"/>
  <c r="AM31" i="1"/>
  <c r="AL32" i="1"/>
  <c r="AM32" i="1" s="1"/>
  <c r="AL33" i="1"/>
  <c r="AM33" i="1"/>
  <c r="AL34" i="1"/>
  <c r="AM34" i="1" s="1"/>
  <c r="AL35" i="1"/>
  <c r="AM35" i="1"/>
  <c r="AL36" i="1"/>
  <c r="AM36" i="1" s="1"/>
  <c r="AL37" i="1"/>
  <c r="AM37" i="1"/>
  <c r="AL38" i="1"/>
  <c r="AM38" i="1" s="1"/>
  <c r="AL39" i="1"/>
  <c r="AM39" i="1"/>
  <c r="AL40" i="1"/>
  <c r="AM40" i="1" s="1"/>
  <c r="AL41" i="1"/>
  <c r="AM41" i="1"/>
  <c r="AL42" i="1"/>
  <c r="AM42" i="1" s="1"/>
  <c r="AL43" i="1"/>
  <c r="AM43" i="1"/>
  <c r="AL44" i="1"/>
  <c r="AM44" i="1" s="1"/>
  <c r="AL45" i="1"/>
  <c r="AM45" i="1"/>
  <c r="AL46" i="1"/>
  <c r="AM46" i="1" s="1"/>
  <c r="AL47" i="1"/>
  <c r="AM47" i="1"/>
  <c r="AL48" i="1"/>
  <c r="AM48" i="1" s="1"/>
  <c r="AL49" i="1"/>
  <c r="AM49" i="1"/>
  <c r="AL50" i="1"/>
  <c r="AM50" i="1" s="1"/>
  <c r="AL51" i="1"/>
  <c r="AM51" i="1"/>
  <c r="AL52" i="1"/>
  <c r="AM52" i="1" s="1"/>
  <c r="AL53" i="1"/>
  <c r="AM53" i="1"/>
  <c r="AL54" i="1"/>
  <c r="AM54" i="1" s="1"/>
  <c r="AL55" i="1"/>
  <c r="AM55" i="1"/>
  <c r="AL56" i="1"/>
  <c r="AM56" i="1" s="1"/>
  <c r="AM25" i="1"/>
  <c r="AL25" i="1"/>
  <c r="AJ26" i="1" l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25" i="1"/>
  <c r="B30" i="3"/>
  <c r="C30" i="3"/>
  <c r="D30" i="3"/>
  <c r="E30" i="3"/>
  <c r="F30" i="3"/>
  <c r="G30" i="3"/>
  <c r="H30" i="3"/>
  <c r="K30" i="3"/>
  <c r="N30" i="3"/>
  <c r="Q30" i="3"/>
  <c r="T30" i="3"/>
  <c r="W30" i="3"/>
  <c r="Z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G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F42" i="3"/>
  <c r="B29" i="3" l="1"/>
  <c r="C29" i="3"/>
  <c r="D29" i="3"/>
  <c r="E29" i="3"/>
  <c r="F29" i="3"/>
  <c r="K29" i="3"/>
  <c r="N29" i="3"/>
  <c r="Q29" i="3"/>
  <c r="T29" i="3"/>
  <c r="W29" i="3"/>
  <c r="Z29" i="3"/>
  <c r="B28" i="3"/>
  <c r="C28" i="3"/>
  <c r="D28" i="3"/>
  <c r="E28" i="3"/>
  <c r="F28" i="3"/>
  <c r="K28" i="3"/>
  <c r="N28" i="3"/>
  <c r="Q28" i="3"/>
  <c r="T28" i="3"/>
  <c r="W28" i="3"/>
  <c r="Z28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E42" i="3"/>
  <c r="D42" i="3"/>
  <c r="C42" i="3"/>
  <c r="B42" i="3"/>
  <c r="A42" i="3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5" i="1"/>
  <c r="AS20" i="1"/>
  <c r="B2" i="3"/>
  <c r="C2" i="3"/>
  <c r="D2" i="3"/>
  <c r="E2" i="3"/>
  <c r="F2" i="3"/>
  <c r="K2" i="3"/>
  <c r="N2" i="3"/>
  <c r="Q2" i="3"/>
  <c r="T2" i="3"/>
  <c r="W2" i="3"/>
  <c r="Z2" i="3"/>
  <c r="B27" i="3"/>
  <c r="C27" i="3"/>
  <c r="D27" i="3"/>
  <c r="E27" i="3"/>
  <c r="F27" i="3"/>
  <c r="K27" i="3"/>
  <c r="N27" i="3"/>
  <c r="Q27" i="3"/>
  <c r="T27" i="3"/>
  <c r="W27" i="3"/>
  <c r="Z27" i="3"/>
  <c r="B26" i="3"/>
  <c r="C26" i="3"/>
  <c r="D26" i="3"/>
  <c r="E26" i="3"/>
  <c r="F26" i="3"/>
  <c r="K26" i="3"/>
  <c r="N26" i="3"/>
  <c r="Q26" i="3"/>
  <c r="T26" i="3"/>
  <c r="W26" i="3"/>
  <c r="Z26" i="3"/>
  <c r="Z25" i="3" l="1"/>
  <c r="W25" i="3"/>
  <c r="T25" i="3"/>
  <c r="Q25" i="3"/>
  <c r="N25" i="3"/>
  <c r="K25" i="3"/>
  <c r="F25" i="3"/>
  <c r="E25" i="3"/>
  <c r="D25" i="3"/>
  <c r="C25" i="3"/>
  <c r="B25" i="3"/>
  <c r="Z24" i="3"/>
  <c r="W24" i="3"/>
  <c r="T24" i="3"/>
  <c r="Q24" i="3"/>
  <c r="N24" i="3"/>
  <c r="K24" i="3"/>
  <c r="F24" i="3"/>
  <c r="E24" i="3"/>
  <c r="D24" i="3"/>
  <c r="C24" i="3"/>
  <c r="B24" i="3"/>
  <c r="Z23" i="3"/>
  <c r="W23" i="3"/>
  <c r="T23" i="3"/>
  <c r="Q23" i="3"/>
  <c r="N23" i="3"/>
  <c r="K23" i="3"/>
  <c r="F23" i="3"/>
  <c r="E23" i="3"/>
  <c r="D23" i="3"/>
  <c r="C23" i="3"/>
  <c r="B23" i="3"/>
  <c r="Z22" i="3"/>
  <c r="W22" i="3"/>
  <c r="T22" i="3"/>
  <c r="Q22" i="3"/>
  <c r="N22" i="3"/>
  <c r="K22" i="3"/>
  <c r="F22" i="3"/>
  <c r="E22" i="3"/>
  <c r="D22" i="3"/>
  <c r="C22" i="3"/>
  <c r="B22" i="3"/>
  <c r="Z21" i="3"/>
  <c r="W21" i="3"/>
  <c r="T21" i="3"/>
  <c r="Q21" i="3"/>
  <c r="N21" i="3"/>
  <c r="K21" i="3"/>
  <c r="F21" i="3"/>
  <c r="E21" i="3"/>
  <c r="D21" i="3"/>
  <c r="C21" i="3"/>
  <c r="B21" i="3"/>
  <c r="Z20" i="3"/>
  <c r="W20" i="3"/>
  <c r="T20" i="3"/>
  <c r="Q20" i="3"/>
  <c r="N20" i="3"/>
  <c r="K20" i="3"/>
  <c r="F20" i="3"/>
  <c r="E20" i="3"/>
  <c r="D20" i="3"/>
  <c r="C20" i="3"/>
  <c r="B20" i="3"/>
  <c r="Z19" i="3"/>
  <c r="W19" i="3"/>
  <c r="T19" i="3"/>
  <c r="Q19" i="3"/>
  <c r="N19" i="3"/>
  <c r="K19" i="3"/>
  <c r="F19" i="3"/>
  <c r="E19" i="3"/>
  <c r="D19" i="3"/>
  <c r="C19" i="3"/>
  <c r="B19" i="3"/>
  <c r="Z18" i="3"/>
  <c r="W18" i="3"/>
  <c r="T18" i="3"/>
  <c r="Q18" i="3"/>
  <c r="N18" i="3"/>
  <c r="K18" i="3"/>
  <c r="F18" i="3"/>
  <c r="E18" i="3"/>
  <c r="D18" i="3"/>
  <c r="C18" i="3"/>
  <c r="B18" i="3"/>
  <c r="Z17" i="3"/>
  <c r="W17" i="3"/>
  <c r="T17" i="3"/>
  <c r="Q17" i="3"/>
  <c r="N17" i="3"/>
  <c r="K17" i="3"/>
  <c r="F17" i="3"/>
  <c r="E17" i="3"/>
  <c r="D17" i="3"/>
  <c r="C17" i="3"/>
  <c r="B17" i="3"/>
  <c r="Z16" i="3"/>
  <c r="W16" i="3"/>
  <c r="T16" i="3"/>
  <c r="Q16" i="3"/>
  <c r="N16" i="3"/>
  <c r="K16" i="3"/>
  <c r="F16" i="3"/>
  <c r="E16" i="3"/>
  <c r="D16" i="3"/>
  <c r="C16" i="3"/>
  <c r="B16" i="3"/>
  <c r="Z15" i="3"/>
  <c r="W15" i="3"/>
  <c r="T15" i="3"/>
  <c r="Q15" i="3"/>
  <c r="N15" i="3"/>
  <c r="K15" i="3"/>
  <c r="F15" i="3"/>
  <c r="E15" i="3"/>
  <c r="D15" i="3"/>
  <c r="C15" i="3"/>
  <c r="B15" i="3"/>
  <c r="Z14" i="3"/>
  <c r="W14" i="3"/>
  <c r="T14" i="3"/>
  <c r="Q14" i="3"/>
  <c r="N14" i="3"/>
  <c r="K14" i="3"/>
  <c r="F14" i="3"/>
  <c r="E14" i="3"/>
  <c r="D14" i="3"/>
  <c r="C14" i="3"/>
  <c r="B14" i="3"/>
  <c r="Z13" i="3"/>
  <c r="W13" i="3"/>
  <c r="T13" i="3"/>
  <c r="Q13" i="3"/>
  <c r="N13" i="3"/>
  <c r="K13" i="3"/>
  <c r="F13" i="3"/>
  <c r="E13" i="3"/>
  <c r="D13" i="3"/>
  <c r="C13" i="3"/>
  <c r="B13" i="3"/>
  <c r="Z12" i="3"/>
  <c r="W12" i="3"/>
  <c r="T12" i="3"/>
  <c r="Q12" i="3"/>
  <c r="N12" i="3"/>
  <c r="K12" i="3"/>
  <c r="F12" i="3"/>
  <c r="E12" i="3"/>
  <c r="D12" i="3"/>
  <c r="C12" i="3"/>
  <c r="B12" i="3"/>
  <c r="Z11" i="3"/>
  <c r="W11" i="3"/>
  <c r="T11" i="3"/>
  <c r="Q11" i="3"/>
  <c r="N11" i="3"/>
  <c r="K11" i="3"/>
  <c r="F11" i="3"/>
  <c r="E11" i="3"/>
  <c r="D11" i="3"/>
  <c r="C11" i="3"/>
  <c r="AE13" i="1" s="1"/>
  <c r="B11" i="3"/>
  <c r="Z10" i="3"/>
  <c r="W10" i="3"/>
  <c r="T10" i="3"/>
  <c r="Q10" i="3"/>
  <c r="N10" i="3"/>
  <c r="K10" i="3"/>
  <c r="F10" i="3"/>
  <c r="E10" i="3"/>
  <c r="D10" i="3"/>
  <c r="C10" i="3"/>
  <c r="B10" i="3"/>
  <c r="Z9" i="3"/>
  <c r="W9" i="3"/>
  <c r="T9" i="3"/>
  <c r="Q9" i="3"/>
  <c r="N9" i="3"/>
  <c r="K9" i="3"/>
  <c r="F9" i="3"/>
  <c r="E9" i="3"/>
  <c r="D9" i="3"/>
  <c r="C9" i="3"/>
  <c r="B9" i="3"/>
  <c r="Z8" i="3"/>
  <c r="W8" i="3"/>
  <c r="T8" i="3"/>
  <c r="Q8" i="3"/>
  <c r="N8" i="3"/>
  <c r="K8" i="3"/>
  <c r="F8" i="3"/>
  <c r="E8" i="3"/>
  <c r="D8" i="3"/>
  <c r="C8" i="3"/>
  <c r="B8" i="3"/>
  <c r="Z7" i="3"/>
  <c r="W7" i="3"/>
  <c r="T7" i="3"/>
  <c r="Q7" i="3"/>
  <c r="N7" i="3"/>
  <c r="K7" i="3"/>
  <c r="F7" i="3"/>
  <c r="E7" i="3"/>
  <c r="D7" i="3"/>
  <c r="C7" i="3"/>
  <c r="B7" i="3"/>
  <c r="Z6" i="3"/>
  <c r="W6" i="3"/>
  <c r="T6" i="3"/>
  <c r="Q6" i="3"/>
  <c r="N6" i="3"/>
  <c r="K6" i="3"/>
  <c r="F6" i="3"/>
  <c r="E6" i="3"/>
  <c r="D6" i="3"/>
  <c r="C6" i="3"/>
  <c r="B6" i="3"/>
  <c r="Z5" i="3"/>
  <c r="W5" i="3"/>
  <c r="T5" i="3"/>
  <c r="Q5" i="3"/>
  <c r="N5" i="3"/>
  <c r="K5" i="3"/>
  <c r="F5" i="3"/>
  <c r="E5" i="3"/>
  <c r="D5" i="3"/>
  <c r="C5" i="3"/>
  <c r="B5" i="3"/>
  <c r="Z4" i="3"/>
  <c r="W4" i="3"/>
  <c r="T4" i="3"/>
  <c r="Q4" i="3"/>
  <c r="N4" i="3"/>
  <c r="K4" i="3"/>
  <c r="F4" i="3"/>
  <c r="E4" i="3"/>
  <c r="D4" i="3"/>
  <c r="C4" i="3"/>
  <c r="B4" i="3"/>
  <c r="Z3" i="3"/>
  <c r="W3" i="3"/>
  <c r="T3" i="3"/>
  <c r="Q3" i="3"/>
  <c r="N3" i="3"/>
  <c r="K3" i="3"/>
  <c r="F3" i="3"/>
  <c r="E3" i="3"/>
  <c r="D3" i="3"/>
  <c r="C3" i="3"/>
  <c r="B3" i="3"/>
  <c r="E8" i="2" l="1"/>
  <c r="G8" i="2"/>
  <c r="E9" i="2"/>
  <c r="G9" i="2"/>
  <c r="E10" i="2"/>
  <c r="G10" i="2"/>
  <c r="E11" i="2"/>
  <c r="G11" i="2"/>
  <c r="E12" i="2"/>
  <c r="G12" i="2"/>
  <c r="E13" i="2"/>
  <c r="G13" i="2"/>
  <c r="E14" i="2"/>
  <c r="G14" i="2"/>
  <c r="E15" i="2"/>
  <c r="G15" i="2"/>
  <c r="E16" i="2"/>
  <c r="G16" i="2"/>
  <c r="E17" i="2"/>
  <c r="G17" i="2"/>
  <c r="E18" i="2"/>
  <c r="G18" i="2"/>
  <c r="E19" i="2"/>
  <c r="G19" i="2"/>
  <c r="E20" i="2"/>
  <c r="G20" i="2"/>
  <c r="E21" i="2"/>
  <c r="G21" i="2"/>
  <c r="E22" i="2"/>
  <c r="G22" i="2"/>
  <c r="E23" i="2"/>
  <c r="G23" i="2"/>
  <c r="E7" i="2"/>
  <c r="G7" i="2"/>
  <c r="G6" i="2"/>
  <c r="E39" i="2"/>
  <c r="G39" i="2"/>
  <c r="E40" i="2"/>
  <c r="G40" i="2"/>
  <c r="E41" i="2"/>
  <c r="G41" i="2"/>
  <c r="E42" i="2"/>
  <c r="G42" i="2"/>
  <c r="E43" i="2"/>
  <c r="G43" i="2"/>
  <c r="E44" i="2"/>
  <c r="G44" i="2"/>
  <c r="E45" i="2"/>
  <c r="G45" i="2"/>
  <c r="E46" i="2"/>
  <c r="G46" i="2"/>
  <c r="G38" i="2"/>
  <c r="G37" i="2"/>
  <c r="E38" i="2"/>
  <c r="E37" i="2"/>
  <c r="C39" i="2"/>
  <c r="C40" i="2"/>
  <c r="C41" i="2"/>
  <c r="C42" i="2"/>
  <c r="C43" i="2"/>
  <c r="C44" i="2"/>
  <c r="C45" i="2"/>
  <c r="C46" i="2"/>
  <c r="A39" i="2"/>
  <c r="A40" i="2"/>
  <c r="A41" i="2"/>
  <c r="A42" i="2"/>
  <c r="A43" i="2"/>
  <c r="A44" i="2"/>
  <c r="A45" i="2"/>
  <c r="A46" i="2"/>
  <c r="N5" i="1"/>
  <c r="C37" i="2" s="1"/>
  <c r="A37" i="2"/>
  <c r="AQ13" i="1"/>
  <c r="AU13" i="1" s="1"/>
  <c r="AQ14" i="1"/>
  <c r="AU14" i="1" s="1"/>
  <c r="AQ15" i="1"/>
  <c r="AU15" i="1" s="1"/>
  <c r="AQ16" i="1"/>
  <c r="AQ17" i="1"/>
  <c r="AU17" i="1" s="1"/>
  <c r="AQ18" i="1"/>
  <c r="AU18" i="1" s="1"/>
  <c r="AQ19" i="1"/>
  <c r="AU19" i="1" s="1"/>
  <c r="AQ20" i="1"/>
  <c r="AU20" i="1" s="1"/>
  <c r="AD35" i="1"/>
  <c r="AG35" i="1"/>
  <c r="AD36" i="1"/>
  <c r="AG36" i="1"/>
  <c r="E6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6" i="1"/>
  <c r="C5" i="1"/>
  <c r="C6" i="2" s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7" i="2"/>
  <c r="A6" i="2"/>
  <c r="AU16" i="1" l="1"/>
  <c r="AM58" i="1" l="1"/>
  <c r="S5" i="1"/>
  <c r="AD34" i="1" l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I6" i="1" s="1"/>
  <c r="AD5" i="1"/>
  <c r="I5" i="1" s="1"/>
  <c r="P36" i="2" l="1"/>
  <c r="M36" i="2"/>
  <c r="J36" i="2"/>
  <c r="E36" i="2"/>
  <c r="G36" i="2"/>
  <c r="A36" i="2"/>
  <c r="C36" i="2"/>
  <c r="P5" i="2"/>
  <c r="M5" i="2"/>
  <c r="J5" i="2"/>
  <c r="G5" i="2"/>
  <c r="E5" i="2"/>
  <c r="C5" i="2"/>
  <c r="A5" i="2"/>
  <c r="J45" i="2" l="1"/>
  <c r="J46" i="2"/>
  <c r="J39" i="2"/>
  <c r="J42" i="2"/>
  <c r="J37" i="2"/>
  <c r="J43" i="2"/>
  <c r="J41" i="2"/>
  <c r="J44" i="2"/>
  <c r="J40" i="2"/>
  <c r="M46" i="2"/>
  <c r="M45" i="2"/>
  <c r="M40" i="2"/>
  <c r="M44" i="2"/>
  <c r="M42" i="2"/>
  <c r="M43" i="2"/>
  <c r="M37" i="2"/>
  <c r="M39" i="2"/>
  <c r="M41" i="2"/>
  <c r="P46" i="2"/>
  <c r="P45" i="2"/>
  <c r="P44" i="2"/>
  <c r="P43" i="2"/>
  <c r="P40" i="2"/>
  <c r="P42" i="2"/>
  <c r="P37" i="2"/>
  <c r="P39" i="2"/>
  <c r="P41" i="2"/>
  <c r="AG28" i="1"/>
  <c r="AG29" i="1"/>
  <c r="AG30" i="1"/>
  <c r="AG16" i="1"/>
  <c r="AG10" i="1"/>
  <c r="AG6" i="1"/>
  <c r="AG7" i="1"/>
  <c r="AG8" i="1"/>
  <c r="AG9" i="1"/>
  <c r="AG11" i="1"/>
  <c r="AG12" i="1"/>
  <c r="AG13" i="1"/>
  <c r="AG14" i="1"/>
  <c r="AG15" i="1"/>
  <c r="AG17" i="1"/>
  <c r="AG18" i="1"/>
  <c r="AG19" i="1"/>
  <c r="AG20" i="1"/>
  <c r="AG21" i="1"/>
  <c r="AG22" i="1"/>
  <c r="AG23" i="1"/>
  <c r="AG24" i="1"/>
  <c r="AG25" i="1"/>
  <c r="AG26" i="1"/>
  <c r="AG27" i="1"/>
  <c r="AG31" i="1"/>
  <c r="AG32" i="1"/>
  <c r="AG33" i="1"/>
  <c r="AG34" i="1"/>
  <c r="AG5" i="1"/>
  <c r="AQ11" i="1" l="1"/>
  <c r="AQ12" i="1"/>
  <c r="AU11" i="1" l="1"/>
  <c r="AU12" i="1"/>
  <c r="AL2" i="1" l="1"/>
  <c r="Y2" i="1"/>
  <c r="H5" i="1" s="1"/>
  <c r="P6" i="2" l="1"/>
  <c r="M6" i="2"/>
  <c r="J6" i="2"/>
  <c r="A1" i="1" l="1"/>
  <c r="A1" i="2" s="1"/>
  <c r="AQ6" i="1"/>
  <c r="AQ7" i="1"/>
  <c r="AQ8" i="1"/>
  <c r="AQ9" i="1"/>
  <c r="AQ10" i="1"/>
  <c r="AQ5" i="1"/>
  <c r="T5" i="1" s="1"/>
  <c r="AU7" i="1" l="1"/>
  <c r="AU8" i="1"/>
  <c r="AU5" i="1"/>
  <c r="AU10" i="1"/>
  <c r="AU6" i="1"/>
  <c r="AU9" i="1"/>
  <c r="H6" i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C7" i="2"/>
  <c r="P7" i="2" l="1"/>
  <c r="J7" i="2"/>
  <c r="M7" i="2"/>
  <c r="M8" i="2" l="1"/>
  <c r="P8" i="2"/>
  <c r="J8" i="2"/>
  <c r="P9" i="2" l="1"/>
  <c r="M9" i="2"/>
  <c r="J9" i="2"/>
  <c r="J10" i="2" l="1"/>
  <c r="P10" i="2"/>
  <c r="M10" i="2"/>
  <c r="J11" i="2" l="1"/>
  <c r="M11" i="2"/>
  <c r="P11" i="2"/>
  <c r="M12" i="2" l="1"/>
  <c r="P12" i="2"/>
  <c r="J12" i="2"/>
  <c r="P13" i="2" l="1"/>
  <c r="M13" i="2"/>
  <c r="J13" i="2"/>
  <c r="J14" i="2" l="1"/>
  <c r="P14" i="2"/>
  <c r="M14" i="2"/>
  <c r="J15" i="2" l="1"/>
  <c r="M15" i="2"/>
  <c r="P15" i="2"/>
  <c r="M16" i="2" l="1"/>
  <c r="P16" i="2"/>
  <c r="J16" i="2"/>
  <c r="P17" i="2" l="1"/>
  <c r="M17" i="2"/>
  <c r="J17" i="2"/>
  <c r="J18" i="2" l="1"/>
  <c r="P18" i="2"/>
  <c r="M18" i="2"/>
  <c r="J19" i="2" l="1"/>
  <c r="M19" i="2"/>
  <c r="P19" i="2"/>
  <c r="M20" i="2" l="1"/>
  <c r="P20" i="2"/>
  <c r="J20" i="2"/>
  <c r="P21" i="2" l="1"/>
  <c r="M21" i="2"/>
  <c r="J21" i="2"/>
  <c r="J22" i="2" l="1"/>
  <c r="P22" i="2"/>
  <c r="M22" i="2"/>
  <c r="J23" i="2" l="1"/>
  <c r="M23" i="2"/>
  <c r="P23" i="2"/>
  <c r="P38" i="2"/>
  <c r="S6" i="1"/>
  <c r="J38" i="2" s="1"/>
  <c r="A38" i="2"/>
  <c r="L6" i="1"/>
  <c r="T6" i="1"/>
  <c r="C38" i="2"/>
  <c r="M38" i="2" l="1"/>
</calcChain>
</file>

<file path=xl/sharedStrings.xml><?xml version="1.0" encoding="utf-8"?>
<sst xmlns="http://schemas.openxmlformats.org/spreadsheetml/2006/main" count="292" uniqueCount="119">
  <si>
    <t>Event</t>
  </si>
  <si>
    <t>Time</t>
  </si>
  <si>
    <t>High Jump</t>
  </si>
  <si>
    <t>Long Jump</t>
  </si>
  <si>
    <t>Shot Put</t>
  </si>
  <si>
    <t>Entries</t>
  </si>
  <si>
    <t>Heats</t>
  </si>
  <si>
    <t>Start Time</t>
  </si>
  <si>
    <t>Discus</t>
  </si>
  <si>
    <t>F</t>
  </si>
  <si>
    <t>R</t>
  </si>
  <si>
    <t>…</t>
  </si>
  <si>
    <t>Evt #</t>
  </si>
  <si>
    <t>Lns</t>
  </si>
  <si>
    <t>Running Events</t>
  </si>
  <si>
    <t>Field Events</t>
  </si>
  <si>
    <t>Hts</t>
  </si>
  <si>
    <t>Pos</t>
  </si>
  <si>
    <t>Flts</t>
  </si>
  <si>
    <t>Event Title</t>
  </si>
  <si>
    <t>*Spikes must be 1/4" or less</t>
  </si>
  <si>
    <t>E</t>
  </si>
  <si>
    <t>P</t>
  </si>
  <si>
    <t>Min</t>
  </si>
  <si>
    <t>L</t>
  </si>
  <si>
    <t>H</t>
  </si>
  <si>
    <t>Field Start Time</t>
  </si>
  <si>
    <t>*All athletes must Check In with clerk 30 minutes prior to start of event.</t>
  </si>
  <si>
    <t>is approximate.</t>
  </si>
  <si>
    <t>VB</t>
  </si>
  <si>
    <t>VG</t>
  </si>
  <si>
    <t>Flights</t>
  </si>
  <si>
    <t>Extra Time</t>
  </si>
  <si>
    <t>1st Call</t>
  </si>
  <si>
    <t>2nd Call</t>
  </si>
  <si>
    <t>Last Call</t>
  </si>
  <si>
    <t>Announcer</t>
  </si>
  <si>
    <t>24 hr Format</t>
  </si>
  <si>
    <t>TOD</t>
  </si>
  <si>
    <t>Decimal Calculator</t>
  </si>
  <si>
    <t>Evt Time</t>
  </si>
  <si>
    <t>Adjust by Minutes</t>
  </si>
  <si>
    <t>Hip Numbers:</t>
  </si>
  <si>
    <t>Hips</t>
  </si>
  <si>
    <t>Total</t>
  </si>
  <si>
    <t>No's</t>
  </si>
  <si>
    <t>1-12</t>
  </si>
  <si>
    <t>1-8</t>
  </si>
  <si>
    <t>Total:</t>
  </si>
  <si>
    <t>2,4,6,8</t>
  </si>
  <si>
    <t>1-16</t>
  </si>
  <si>
    <t>1-20</t>
  </si>
  <si>
    <t>Round</t>
  </si>
  <si>
    <t>Cyclone Invitational 2020</t>
  </si>
  <si>
    <t>EVENT</t>
  </si>
  <si>
    <t>100 M</t>
  </si>
  <si>
    <t>200 M</t>
  </si>
  <si>
    <t>400 M</t>
  </si>
  <si>
    <t>800 M</t>
  </si>
  <si>
    <t>1500 M</t>
  </si>
  <si>
    <t>1600 M</t>
  </si>
  <si>
    <t>3000 M</t>
  </si>
  <si>
    <t>3200 M</t>
  </si>
  <si>
    <t>800 SMR</t>
  </si>
  <si>
    <t>1600 DMR</t>
  </si>
  <si>
    <t>400 S.H.R</t>
  </si>
  <si>
    <t>MIN</t>
  </si>
  <si>
    <t>Per Ht</t>
  </si>
  <si>
    <t>100 HH</t>
  </si>
  <si>
    <t>300 LH</t>
  </si>
  <si>
    <t>300 IH</t>
  </si>
  <si>
    <t>400 IH</t>
  </si>
  <si>
    <t>400 LH</t>
  </si>
  <si>
    <t>110 HH</t>
  </si>
  <si>
    <t>JVB</t>
  </si>
  <si>
    <t>JVG</t>
  </si>
  <si>
    <t>FSB</t>
  </si>
  <si>
    <t>FSG</t>
  </si>
  <si>
    <t>Dec VB</t>
  </si>
  <si>
    <t>Tm VB</t>
  </si>
  <si>
    <t>Sch VB</t>
  </si>
  <si>
    <t>Dec VG</t>
  </si>
  <si>
    <t>Tm VG</t>
  </si>
  <si>
    <t>Sch VG</t>
  </si>
  <si>
    <t>Dec JVB</t>
  </si>
  <si>
    <t>Tm JVB</t>
  </si>
  <si>
    <t>Sch JVB</t>
  </si>
  <si>
    <t>Dec JVG</t>
  </si>
  <si>
    <t>Tm JVG</t>
  </si>
  <si>
    <t>Sch JVG</t>
  </si>
  <si>
    <t>Dec FSB</t>
  </si>
  <si>
    <t>Tm FSB</t>
  </si>
  <si>
    <t>Sch FSB</t>
  </si>
  <si>
    <t>Dec FSG</t>
  </si>
  <si>
    <t>Tm FSG</t>
  </si>
  <si>
    <t>Sch FSG</t>
  </si>
  <si>
    <t>Pole Vault</t>
  </si>
  <si>
    <t>Triple Jump</t>
  </si>
  <si>
    <t>Field Event</t>
  </si>
  <si>
    <t>4x100 R</t>
  </si>
  <si>
    <t>4x200 R</t>
  </si>
  <si>
    <t>4x400 R</t>
  </si>
  <si>
    <t>4x800 R</t>
  </si>
  <si>
    <t>Off</t>
  </si>
  <si>
    <t>Sch Off</t>
  </si>
  <si>
    <t>** Field Events - TJ will follow LJ, start time</t>
  </si>
  <si>
    <t>END</t>
  </si>
  <si>
    <t>100 M WC</t>
  </si>
  <si>
    <t>200 M WC</t>
  </si>
  <si>
    <t>400 M WC</t>
  </si>
  <si>
    <t>800 M WC</t>
  </si>
  <si>
    <t>Div</t>
  </si>
  <si>
    <t>Division</t>
  </si>
  <si>
    <t>SAMPLE SCHEDULE APPLICATION - NOT FOR USE</t>
  </si>
  <si>
    <t>Javelin</t>
  </si>
  <si>
    <t>Hammer</t>
  </si>
  <si>
    <t>1 Mile</t>
  </si>
  <si>
    <t>2 Mile</t>
  </si>
  <si>
    <t>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</si>
</sst>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h:mm\ AM/PM;@"/>
    <numFmt numFmtId="165" formatCode="[mm]:ss.0"/>
    <numFmt numFmtId="166" formatCode="0.0"/>
    <numFmt numFmtId="167" formatCode="0.000"/>
  </numFmts>
  <fonts count="19" x14ac:knownFonts="1">
    <font>
      <sz val="10"/>
      <name val="Arial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8"/>
      <name val="SansSerif"/>
      <charset val="2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/>
    <xf numFmtId="165" fontId="1" fillId="0" borderId="0" xfId="0" applyNumberFormat="1" applyFont="1"/>
    <xf numFmtId="21" fontId="1" fillId="0" borderId="0" xfId="0" applyNumberFormat="1" applyFont="1"/>
    <xf numFmtId="1" fontId="1" fillId="0" borderId="0" xfId="0" applyNumberFormat="1" applyFont="1"/>
    <xf numFmtId="0" fontId="5" fillId="0" borderId="0" xfId="0" applyFont="1"/>
    <xf numFmtId="0" fontId="6" fillId="0" borderId="0" xfId="0" applyFont="1"/>
    <xf numFmtId="164" fontId="3" fillId="0" borderId="0" xfId="0" applyNumberFormat="1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166" fontId="1" fillId="0" borderId="0" xfId="0" applyNumberFormat="1" applyFont="1" applyFill="1" applyAlignment="1">
      <alignment horizontal="center"/>
    </xf>
    <xf numFmtId="0" fontId="3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0" borderId="0" xfId="0" applyFont="1" applyFill="1"/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0" xfId="0" applyFont="1" applyFill="1"/>
    <xf numFmtId="1" fontId="1" fillId="0" borderId="0" xfId="0" applyNumberFormat="1" applyFont="1" applyFill="1" applyAlignment="1">
      <alignment horizontal="center"/>
    </xf>
    <xf numFmtId="21" fontId="1" fillId="0" borderId="0" xfId="0" applyNumberFormat="1" applyFont="1" applyFill="1"/>
    <xf numFmtId="0" fontId="5" fillId="0" borderId="0" xfId="0" applyFont="1" applyFill="1"/>
    <xf numFmtId="165" fontId="1" fillId="0" borderId="0" xfId="0" applyNumberFormat="1" applyFont="1" applyFill="1"/>
    <xf numFmtId="1" fontId="1" fillId="0" borderId="0" xfId="0" applyNumberFormat="1" applyFont="1" applyFill="1"/>
    <xf numFmtId="0" fontId="6" fillId="0" borderId="0" xfId="0" applyFont="1" applyFill="1"/>
    <xf numFmtId="164" fontId="3" fillId="0" borderId="0" xfId="0" applyNumberFormat="1" applyFont="1" applyFill="1"/>
    <xf numFmtId="165" fontId="3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166" fontId="3" fillId="0" borderId="0" xfId="0" applyNumberFormat="1" applyFont="1" applyProtection="1">
      <protection locked="0"/>
    </xf>
    <xf numFmtId="1" fontId="1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 horizontal="center"/>
      <protection locked="0"/>
    </xf>
    <xf numFmtId="166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" fontId="5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6" fontId="1" fillId="0" borderId="0" xfId="0" applyNumberFormat="1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45" fontId="1" fillId="0" borderId="0" xfId="0" applyNumberFormat="1" applyFont="1" applyFill="1"/>
    <xf numFmtId="1" fontId="1" fillId="0" borderId="0" xfId="0" applyNumberFormat="1" applyFont="1" applyFill="1" applyProtection="1">
      <protection locked="0"/>
    </xf>
    <xf numFmtId="0" fontId="7" fillId="0" borderId="0" xfId="0" applyFont="1"/>
    <xf numFmtId="0" fontId="8" fillId="0" borderId="0" xfId="0" applyFont="1"/>
    <xf numFmtId="0" fontId="11" fillId="0" borderId="1" xfId="0" applyFont="1" applyBorder="1"/>
    <xf numFmtId="0" fontId="8" fillId="0" borderId="1" xfId="0" applyFont="1" applyBorder="1"/>
    <xf numFmtId="0" fontId="11" fillId="0" borderId="1" xfId="0" applyFont="1" applyBorder="1" applyAlignment="1">
      <alignment horizontal="left"/>
    </xf>
    <xf numFmtId="49" fontId="1" fillId="0" borderId="0" xfId="0" applyNumberFormat="1" applyFont="1" applyFill="1" applyAlignment="1" applyProtection="1">
      <alignment horizontal="left"/>
      <protection locked="0"/>
    </xf>
    <xf numFmtId="2" fontId="1" fillId="0" borderId="0" xfId="0" applyNumberFormat="1" applyFont="1" applyFill="1" applyProtection="1">
      <protection locked="0"/>
    </xf>
    <xf numFmtId="45" fontId="1" fillId="0" borderId="0" xfId="0" applyNumberFormat="1" applyFont="1" applyFill="1" applyProtection="1">
      <protection hidden="1"/>
    </xf>
    <xf numFmtId="0" fontId="8" fillId="0" borderId="5" xfId="0" applyFont="1" applyBorder="1" applyProtection="1">
      <protection hidden="1"/>
    </xf>
    <xf numFmtId="0" fontId="8" fillId="0" borderId="0" xfId="0" applyFont="1" applyProtection="1">
      <protection hidden="1"/>
    </xf>
    <xf numFmtId="0" fontId="8" fillId="0" borderId="4" xfId="0" applyFont="1" applyBorder="1" applyProtection="1">
      <protection hidden="1"/>
    </xf>
    <xf numFmtId="164" fontId="8" fillId="0" borderId="0" xfId="0" applyNumberFormat="1" applyFont="1" applyProtection="1">
      <protection hidden="1"/>
    </xf>
    <xf numFmtId="1" fontId="8" fillId="0" borderId="6" xfId="0" applyNumberFormat="1" applyFont="1" applyBorder="1" applyProtection="1">
      <protection hidden="1"/>
    </xf>
    <xf numFmtId="0" fontId="8" fillId="0" borderId="6" xfId="0" applyFont="1" applyBorder="1" applyProtection="1">
      <protection hidden="1"/>
    </xf>
    <xf numFmtId="0" fontId="8" fillId="0" borderId="3" xfId="0" applyFont="1" applyBorder="1" applyProtection="1">
      <protection hidden="1"/>
    </xf>
    <xf numFmtId="46" fontId="11" fillId="0" borderId="1" xfId="0" applyNumberFormat="1" applyFont="1" applyBorder="1" applyProtection="1">
      <protection hidden="1"/>
    </xf>
    <xf numFmtId="0" fontId="6" fillId="0" borderId="0" xfId="0" applyFont="1" applyFill="1" applyAlignment="1" applyProtection="1">
      <alignment horizontal="right"/>
      <protection hidden="1"/>
    </xf>
    <xf numFmtId="1" fontId="3" fillId="0" borderId="0" xfId="0" applyNumberFormat="1" applyFont="1" applyFill="1" applyProtection="1">
      <protection locked="0"/>
    </xf>
    <xf numFmtId="0" fontId="1" fillId="0" borderId="0" xfId="0" applyFont="1" applyFill="1" applyAlignment="1">
      <alignment horizontal="center"/>
    </xf>
    <xf numFmtId="166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 applyProtection="1">
      <alignment horizontal="center"/>
      <protection hidden="1"/>
    </xf>
    <xf numFmtId="1" fontId="1" fillId="0" borderId="0" xfId="0" applyNumberFormat="1" applyFont="1" applyFill="1" applyProtection="1">
      <protection hidden="1"/>
    </xf>
    <xf numFmtId="1" fontId="3" fillId="0" borderId="0" xfId="0" applyNumberFormat="1" applyFont="1" applyFill="1" applyAlignment="1" applyProtection="1">
      <alignment horizontal="center"/>
      <protection hidden="1"/>
    </xf>
    <xf numFmtId="1" fontId="3" fillId="0" borderId="0" xfId="0" applyNumberFormat="1" applyFont="1" applyFill="1" applyProtection="1">
      <protection hidden="1"/>
    </xf>
    <xf numFmtId="1" fontId="5" fillId="0" borderId="0" xfId="0" applyNumberFormat="1" applyFont="1" applyFill="1" applyProtection="1">
      <protection locked="0"/>
    </xf>
    <xf numFmtId="49" fontId="5" fillId="0" borderId="0" xfId="0" applyNumberFormat="1" applyFont="1" applyFill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8" fillId="3" borderId="1" xfId="0" applyFont="1" applyFill="1" applyBorder="1" applyProtection="1">
      <protection locked="0"/>
    </xf>
    <xf numFmtId="0" fontId="8" fillId="0" borderId="0" xfId="0" applyFont="1" applyProtection="1">
      <protection locked="0"/>
    </xf>
    <xf numFmtId="165" fontId="1" fillId="0" borderId="0" xfId="0" applyNumberFormat="1" applyFont="1" applyFill="1" applyProtection="1">
      <protection hidden="1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1" fontId="1" fillId="4" borderId="0" xfId="0" applyNumberFormat="1" applyFont="1" applyFill="1" applyProtection="1">
      <protection hidden="1"/>
    </xf>
    <xf numFmtId="0" fontId="5" fillId="4" borderId="0" xfId="0" applyFont="1" applyFill="1" applyProtection="1"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6" fillId="4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165" fontId="1" fillId="4" borderId="0" xfId="0" applyNumberFormat="1" applyFont="1" applyFill="1" applyProtection="1">
      <protection locked="0"/>
    </xf>
    <xf numFmtId="0" fontId="1" fillId="4" borderId="0" xfId="0" applyFont="1" applyFill="1" applyAlignment="1" applyProtection="1">
      <alignment horizontal="center"/>
      <protection locked="0"/>
    </xf>
    <xf numFmtId="164" fontId="3" fillId="2" borderId="0" xfId="0" applyNumberFormat="1" applyFont="1" applyFill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14" fillId="0" borderId="0" xfId="0" applyFont="1" applyProtection="1">
      <protection hidden="1"/>
    </xf>
    <xf numFmtId="164" fontId="13" fillId="0" borderId="0" xfId="0" applyNumberFormat="1" applyFont="1" applyProtection="1">
      <protection hidden="1"/>
    </xf>
    <xf numFmtId="0" fontId="13" fillId="0" borderId="1" xfId="0" applyFont="1" applyBorder="1" applyAlignment="1" applyProtection="1">
      <alignment horizontal="left"/>
      <protection hidden="1"/>
    </xf>
    <xf numFmtId="0" fontId="13" fillId="0" borderId="1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left"/>
      <protection hidden="1"/>
    </xf>
    <xf numFmtId="164" fontId="14" fillId="0" borderId="0" xfId="0" applyNumberFormat="1" applyFont="1" applyProtection="1">
      <protection hidden="1"/>
    </xf>
    <xf numFmtId="1" fontId="14" fillId="0" borderId="0" xfId="0" applyNumberFormat="1" applyFo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2" xfId="0" applyFont="1" applyBorder="1"/>
    <xf numFmtId="1" fontId="15" fillId="0" borderId="0" xfId="0" applyNumberFormat="1" applyFont="1"/>
    <xf numFmtId="0" fontId="15" fillId="0" borderId="0" xfId="0" applyFont="1"/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164" fontId="15" fillId="0" borderId="0" xfId="0" applyNumberFormat="1" applyFont="1" applyProtection="1">
      <protection locked="0"/>
    </xf>
    <xf numFmtId="1" fontId="15" fillId="0" borderId="0" xfId="0" applyNumberFormat="1" applyFont="1" applyProtection="1">
      <protection locked="0"/>
    </xf>
    <xf numFmtId="0" fontId="15" fillId="0" borderId="0" xfId="0" applyFont="1" applyBorder="1"/>
    <xf numFmtId="0" fontId="15" fillId="0" borderId="0" xfId="0" applyFont="1" applyBorder="1" applyProtection="1">
      <protection locked="0"/>
    </xf>
    <xf numFmtId="1" fontId="15" fillId="0" borderId="0" xfId="0" applyNumberFormat="1" applyFont="1" applyBorder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164" fontId="15" fillId="0" borderId="0" xfId="0" applyNumberFormat="1" applyFont="1" applyBorder="1" applyProtection="1">
      <protection locked="0"/>
    </xf>
    <xf numFmtId="0" fontId="15" fillId="0" borderId="0" xfId="0" applyFont="1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164" fontId="16" fillId="2" borderId="0" xfId="0" applyNumberFormat="1" applyFont="1" applyFill="1" applyProtection="1">
      <protection hidden="1"/>
    </xf>
    <xf numFmtId="1" fontId="1" fillId="2" borderId="7" xfId="0" applyNumberFormat="1" applyFont="1" applyFill="1" applyBorder="1" applyAlignment="1" applyProtection="1">
      <alignment horizontal="center"/>
      <protection hidden="1"/>
    </xf>
    <xf numFmtId="164" fontId="1" fillId="2" borderId="7" xfId="0" applyNumberFormat="1" applyFont="1" applyFill="1" applyBorder="1" applyProtection="1">
      <protection hidden="1"/>
    </xf>
    <xf numFmtId="1" fontId="5" fillId="4" borderId="0" xfId="0" applyNumberFormat="1" applyFont="1" applyFill="1" applyAlignment="1" applyProtection="1">
      <alignment horizontal="center"/>
      <protection hidden="1"/>
    </xf>
    <xf numFmtId="45" fontId="0" fillId="0" borderId="0" xfId="0" applyNumberFormat="1"/>
    <xf numFmtId="0" fontId="16" fillId="0" borderId="0" xfId="0" applyFont="1"/>
    <xf numFmtId="47" fontId="0" fillId="0" borderId="0" xfId="0" applyNumberFormat="1" applyFill="1"/>
    <xf numFmtId="165" fontId="12" fillId="0" borderId="0" xfId="0" applyNumberFormat="1" applyFont="1" applyFill="1"/>
    <xf numFmtId="0" fontId="3" fillId="0" borderId="0" xfId="0" applyFont="1" applyFill="1" applyAlignment="1">
      <alignment horizontal="center"/>
    </xf>
    <xf numFmtId="21" fontId="3" fillId="0" borderId="0" xfId="0" applyNumberFormat="1" applyFont="1" applyFill="1"/>
    <xf numFmtId="0" fontId="1" fillId="0" borderId="0" xfId="0" applyFont="1" applyFill="1" applyAlignment="1">
      <alignment horizontal="right"/>
    </xf>
    <xf numFmtId="47" fontId="0" fillId="5" borderId="0" xfId="0" applyNumberFormat="1" applyFill="1" applyProtection="1">
      <protection hidden="1"/>
    </xf>
    <xf numFmtId="47" fontId="0" fillId="2" borderId="0" xfId="0" applyNumberFormat="1" applyFill="1" applyProtection="1">
      <protection hidden="1"/>
    </xf>
    <xf numFmtId="47" fontId="0" fillId="6" borderId="0" xfId="0" applyNumberFormat="1" applyFill="1" applyProtection="1">
      <protection hidden="1"/>
    </xf>
    <xf numFmtId="47" fontId="0" fillId="7" borderId="0" xfId="0" applyNumberFormat="1" applyFill="1" applyProtection="1">
      <protection hidden="1"/>
    </xf>
    <xf numFmtId="47" fontId="0" fillId="8" borderId="0" xfId="0" applyNumberFormat="1" applyFill="1" applyProtection="1">
      <protection hidden="1"/>
    </xf>
    <xf numFmtId="47" fontId="0" fillId="9" borderId="0" xfId="0" applyNumberFormat="1" applyFill="1" applyProtection="1">
      <protection hidden="1"/>
    </xf>
    <xf numFmtId="0" fontId="3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45" fontId="0" fillId="5" borderId="7" xfId="0" applyNumberFormat="1" applyFill="1" applyBorder="1" applyProtection="1">
      <protection hidden="1"/>
    </xf>
    <xf numFmtId="45" fontId="0" fillId="2" borderId="8" xfId="0" applyNumberFormat="1" applyFill="1" applyBorder="1" applyProtection="1">
      <protection hidden="1"/>
    </xf>
    <xf numFmtId="45" fontId="0" fillId="6" borderId="8" xfId="0" applyNumberFormat="1" applyFill="1" applyBorder="1" applyProtection="1">
      <protection hidden="1"/>
    </xf>
    <xf numFmtId="45" fontId="0" fillId="7" borderId="8" xfId="0" applyNumberFormat="1" applyFill="1" applyBorder="1" applyProtection="1">
      <protection hidden="1"/>
    </xf>
    <xf numFmtId="45" fontId="0" fillId="8" borderId="8" xfId="0" applyNumberFormat="1" applyFill="1" applyBorder="1" applyProtection="1">
      <protection hidden="1"/>
    </xf>
    <xf numFmtId="45" fontId="0" fillId="9" borderId="8" xfId="0" applyNumberFormat="1" applyFill="1" applyBorder="1" applyProtection="1">
      <protection hidden="1"/>
    </xf>
    <xf numFmtId="45" fontId="0" fillId="2" borderId="7" xfId="0" applyNumberFormat="1" applyFont="1" applyFill="1" applyBorder="1" applyProtection="1">
      <protection hidden="1"/>
    </xf>
    <xf numFmtId="0" fontId="16" fillId="0" borderId="0" xfId="0" applyFont="1" applyProtection="1">
      <protection locked="0"/>
    </xf>
    <xf numFmtId="0" fontId="17" fillId="5" borderId="0" xfId="0" applyFont="1" applyFill="1" applyProtection="1">
      <protection locked="0"/>
    </xf>
    <xf numFmtId="0" fontId="17" fillId="2" borderId="0" xfId="0" applyFont="1" applyFill="1" applyProtection="1">
      <protection locked="0"/>
    </xf>
    <xf numFmtId="0" fontId="17" fillId="6" borderId="0" xfId="0" applyFont="1" applyFill="1" applyProtection="1">
      <protection locked="0"/>
    </xf>
    <xf numFmtId="0" fontId="17" fillId="7" borderId="0" xfId="0" applyFont="1" applyFill="1" applyProtection="1">
      <protection locked="0"/>
    </xf>
    <xf numFmtId="0" fontId="17" fillId="8" borderId="0" xfId="0" applyFont="1" applyFill="1" applyProtection="1">
      <protection locked="0"/>
    </xf>
    <xf numFmtId="0" fontId="17" fillId="9" borderId="0" xfId="0" applyFont="1" applyFill="1" applyProtection="1">
      <protection locked="0"/>
    </xf>
    <xf numFmtId="0" fontId="17" fillId="5" borderId="7" xfId="0" applyFont="1" applyFill="1" applyBorder="1" applyProtection="1">
      <protection locked="0"/>
    </xf>
    <xf numFmtId="0" fontId="17" fillId="2" borderId="7" xfId="0" applyFont="1" applyFill="1" applyBorder="1" applyProtection="1">
      <protection locked="0"/>
    </xf>
    <xf numFmtId="0" fontId="17" fillId="6" borderId="7" xfId="0" applyFont="1" applyFill="1" applyBorder="1" applyProtection="1">
      <protection locked="0"/>
    </xf>
    <xf numFmtId="0" fontId="17" fillId="7" borderId="7" xfId="0" applyFont="1" applyFill="1" applyBorder="1" applyProtection="1">
      <protection locked="0"/>
    </xf>
    <xf numFmtId="0" fontId="17" fillId="8" borderId="7" xfId="0" applyFont="1" applyFill="1" applyBorder="1" applyProtection="1">
      <protection locked="0"/>
    </xf>
    <xf numFmtId="0" fontId="17" fillId="9" borderId="7" xfId="0" applyFont="1" applyFill="1" applyBorder="1" applyProtection="1">
      <protection locked="0"/>
    </xf>
    <xf numFmtId="166" fontId="0" fillId="5" borderId="7" xfId="0" applyNumberFormat="1" applyFill="1" applyBorder="1" applyProtection="1">
      <protection locked="0"/>
    </xf>
    <xf numFmtId="2" fontId="0" fillId="2" borderId="0" xfId="0" applyNumberFormat="1" applyFill="1" applyProtection="1">
      <protection locked="0"/>
    </xf>
    <xf numFmtId="166" fontId="0" fillId="2" borderId="7" xfId="0" applyNumberFormat="1" applyFill="1" applyBorder="1" applyProtection="1">
      <protection locked="0"/>
    </xf>
    <xf numFmtId="2" fontId="0" fillId="6" borderId="0" xfId="0" applyNumberFormat="1" applyFill="1" applyProtection="1">
      <protection locked="0"/>
    </xf>
    <xf numFmtId="166" fontId="0" fillId="6" borderId="7" xfId="0" applyNumberFormat="1" applyFill="1" applyBorder="1" applyProtection="1">
      <protection locked="0"/>
    </xf>
    <xf numFmtId="2" fontId="0" fillId="7" borderId="0" xfId="0" applyNumberFormat="1" applyFill="1" applyProtection="1">
      <protection locked="0"/>
    </xf>
    <xf numFmtId="166" fontId="0" fillId="7" borderId="7" xfId="0" applyNumberFormat="1" applyFill="1" applyBorder="1" applyProtection="1">
      <protection locked="0"/>
    </xf>
    <xf numFmtId="2" fontId="0" fillId="8" borderId="0" xfId="0" applyNumberFormat="1" applyFill="1" applyProtection="1">
      <protection locked="0"/>
    </xf>
    <xf numFmtId="166" fontId="0" fillId="8" borderId="7" xfId="0" applyNumberFormat="1" applyFill="1" applyBorder="1" applyProtection="1">
      <protection locked="0"/>
    </xf>
    <xf numFmtId="2" fontId="0" fillId="9" borderId="0" xfId="0" applyNumberFormat="1" applyFill="1" applyProtection="1">
      <protection locked="0"/>
    </xf>
    <xf numFmtId="166" fontId="0" fillId="9" borderId="7" xfId="0" applyNumberFormat="1" applyFill="1" applyBorder="1" applyProtection="1">
      <protection locked="0"/>
    </xf>
    <xf numFmtId="45" fontId="17" fillId="5" borderId="7" xfId="0" applyNumberFormat="1" applyFont="1" applyFill="1" applyBorder="1" applyProtection="1">
      <protection hidden="1"/>
    </xf>
    <xf numFmtId="45" fontId="17" fillId="2" borderId="8" xfId="0" applyNumberFormat="1" applyFont="1" applyFill="1" applyBorder="1" applyProtection="1">
      <protection hidden="1"/>
    </xf>
    <xf numFmtId="45" fontId="17" fillId="6" borderId="8" xfId="0" applyNumberFormat="1" applyFont="1" applyFill="1" applyBorder="1" applyProtection="1">
      <protection hidden="1"/>
    </xf>
    <xf numFmtId="45" fontId="17" fillId="7" borderId="8" xfId="0" applyNumberFormat="1" applyFont="1" applyFill="1" applyBorder="1" applyProtection="1">
      <protection hidden="1"/>
    </xf>
    <xf numFmtId="45" fontId="17" fillId="8" borderId="8" xfId="0" applyNumberFormat="1" applyFont="1" applyFill="1" applyBorder="1" applyProtection="1">
      <protection hidden="1"/>
    </xf>
    <xf numFmtId="45" fontId="17" fillId="9" borderId="8" xfId="0" applyNumberFormat="1" applyFont="1" applyFill="1" applyBorder="1" applyProtection="1">
      <protection hidden="1"/>
    </xf>
    <xf numFmtId="47" fontId="17" fillId="5" borderId="0" xfId="0" applyNumberFormat="1" applyFont="1" applyFill="1" applyProtection="1">
      <protection hidden="1"/>
    </xf>
    <xf numFmtId="166" fontId="17" fillId="5" borderId="7" xfId="0" applyNumberFormat="1" applyFont="1" applyFill="1" applyBorder="1" applyProtection="1">
      <protection locked="0"/>
    </xf>
    <xf numFmtId="2" fontId="17" fillId="2" borderId="0" xfId="0" applyNumberFormat="1" applyFont="1" applyFill="1" applyProtection="1">
      <protection locked="0"/>
    </xf>
    <xf numFmtId="47" fontId="17" fillId="2" borderId="0" xfId="0" applyNumberFormat="1" applyFont="1" applyFill="1" applyProtection="1">
      <protection hidden="1"/>
    </xf>
    <xf numFmtId="166" fontId="17" fillId="2" borderId="7" xfId="0" applyNumberFormat="1" applyFont="1" applyFill="1" applyBorder="1" applyProtection="1">
      <protection locked="0"/>
    </xf>
    <xf numFmtId="2" fontId="17" fillId="6" borderId="0" xfId="0" applyNumberFormat="1" applyFont="1" applyFill="1" applyProtection="1">
      <protection locked="0"/>
    </xf>
    <xf numFmtId="47" fontId="17" fillId="6" borderId="0" xfId="0" applyNumberFormat="1" applyFont="1" applyFill="1" applyProtection="1">
      <protection hidden="1"/>
    </xf>
    <xf numFmtId="166" fontId="17" fillId="6" borderId="7" xfId="0" applyNumberFormat="1" applyFont="1" applyFill="1" applyBorder="1" applyProtection="1">
      <protection locked="0"/>
    </xf>
    <xf numFmtId="2" fontId="17" fillId="7" borderId="0" xfId="0" applyNumberFormat="1" applyFont="1" applyFill="1" applyProtection="1">
      <protection locked="0"/>
    </xf>
    <xf numFmtId="47" fontId="17" fillId="7" borderId="0" xfId="0" applyNumberFormat="1" applyFont="1" applyFill="1" applyProtection="1">
      <protection hidden="1"/>
    </xf>
    <xf numFmtId="166" fontId="17" fillId="7" borderId="7" xfId="0" applyNumberFormat="1" applyFont="1" applyFill="1" applyBorder="1" applyProtection="1">
      <protection locked="0"/>
    </xf>
    <xf numFmtId="2" fontId="17" fillId="8" borderId="0" xfId="0" applyNumberFormat="1" applyFont="1" applyFill="1" applyProtection="1">
      <protection locked="0"/>
    </xf>
    <xf numFmtId="47" fontId="17" fillId="8" borderId="0" xfId="0" applyNumberFormat="1" applyFont="1" applyFill="1" applyProtection="1">
      <protection hidden="1"/>
    </xf>
    <xf numFmtId="166" fontId="17" fillId="8" borderId="7" xfId="0" applyNumberFormat="1" applyFont="1" applyFill="1" applyBorder="1" applyProtection="1">
      <protection locked="0"/>
    </xf>
    <xf numFmtId="2" fontId="17" fillId="9" borderId="0" xfId="0" applyNumberFormat="1" applyFont="1" applyFill="1" applyProtection="1">
      <protection locked="0"/>
    </xf>
    <xf numFmtId="47" fontId="17" fillId="9" borderId="0" xfId="0" applyNumberFormat="1" applyFont="1" applyFill="1" applyProtection="1">
      <protection hidden="1"/>
    </xf>
    <xf numFmtId="166" fontId="17" fillId="9" borderId="7" xfId="0" applyNumberFormat="1" applyFont="1" applyFill="1" applyBorder="1" applyProtection="1">
      <protection locked="0"/>
    </xf>
    <xf numFmtId="166" fontId="16" fillId="5" borderId="7" xfId="0" applyNumberFormat="1" applyFont="1" applyFill="1" applyBorder="1" applyProtection="1">
      <protection locked="0"/>
    </xf>
    <xf numFmtId="166" fontId="16" fillId="2" borderId="7" xfId="0" applyNumberFormat="1" applyFont="1" applyFill="1" applyBorder="1" applyProtection="1">
      <protection locked="0"/>
    </xf>
    <xf numFmtId="166" fontId="16" fillId="6" borderId="7" xfId="0" applyNumberFormat="1" applyFont="1" applyFill="1" applyBorder="1" applyProtection="1">
      <protection locked="0"/>
    </xf>
    <xf numFmtId="166" fontId="16" fillId="7" borderId="7" xfId="0" applyNumberFormat="1" applyFont="1" applyFill="1" applyBorder="1" applyProtection="1">
      <protection locked="0"/>
    </xf>
    <xf numFmtId="166" fontId="16" fillId="8" borderId="7" xfId="0" applyNumberFormat="1" applyFont="1" applyFill="1" applyBorder="1" applyProtection="1">
      <protection locked="0"/>
    </xf>
    <xf numFmtId="166" fontId="16" fillId="9" borderId="7" xfId="0" applyNumberFormat="1" applyFont="1" applyFill="1" applyBorder="1" applyProtection="1">
      <protection locked="0"/>
    </xf>
    <xf numFmtId="1" fontId="6" fillId="0" borderId="0" xfId="0" applyNumberFormat="1" applyFont="1" applyFill="1" applyProtection="1">
      <protection locked="0"/>
    </xf>
    <xf numFmtId="2" fontId="5" fillId="0" borderId="0" xfId="0" applyNumberFormat="1" applyFont="1" applyFill="1" applyProtection="1">
      <protection locked="0"/>
    </xf>
    <xf numFmtId="167" fontId="0" fillId="0" borderId="9" xfId="0" applyNumberFormat="1" applyBorder="1" applyProtection="1">
      <protection locked="0"/>
    </xf>
    <xf numFmtId="47" fontId="16" fillId="4" borderId="9" xfId="0" applyNumberFormat="1" applyFont="1" applyFill="1" applyBorder="1" applyProtection="1">
      <protection hidden="1"/>
    </xf>
    <xf numFmtId="0" fontId="0" fillId="0" borderId="0" xfId="0" applyProtection="1">
      <protection locked="0"/>
    </xf>
    <xf numFmtId="45" fontId="0" fillId="0" borderId="0" xfId="0" applyNumberFormat="1" applyProtection="1">
      <protection locked="0"/>
    </xf>
    <xf numFmtId="165" fontId="5" fillId="0" borderId="0" xfId="0" applyNumberFormat="1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1" fontId="5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Fill="1" applyAlignment="1" applyProtection="1">
      <alignment horizontal="center"/>
      <protection locked="0"/>
    </xf>
    <xf numFmtId="21" fontId="6" fillId="0" borderId="0" xfId="0" applyNumberFormat="1" applyFont="1" applyFill="1" applyProtection="1">
      <protection locked="0"/>
    </xf>
    <xf numFmtId="0" fontId="17" fillId="10" borderId="0" xfId="0" applyFont="1" applyFill="1" applyProtection="1">
      <protection locked="0"/>
    </xf>
    <xf numFmtId="0" fontId="17" fillId="10" borderId="7" xfId="0" applyFont="1" applyFill="1" applyBorder="1" applyProtection="1">
      <protection locked="0"/>
    </xf>
    <xf numFmtId="166" fontId="17" fillId="10" borderId="7" xfId="0" applyNumberFormat="1" applyFont="1" applyFill="1" applyBorder="1" applyProtection="1">
      <protection locked="0"/>
    </xf>
    <xf numFmtId="166" fontId="16" fillId="10" borderId="7" xfId="0" applyNumberFormat="1" applyFont="1" applyFill="1" applyBorder="1" applyProtection="1">
      <protection locked="0"/>
    </xf>
    <xf numFmtId="166" fontId="0" fillId="10" borderId="7" xfId="0" applyNumberFormat="1" applyFill="1" applyBorder="1" applyProtection="1">
      <protection locked="0"/>
    </xf>
    <xf numFmtId="45" fontId="17" fillId="10" borderId="8" xfId="0" applyNumberFormat="1" applyFont="1" applyFill="1" applyBorder="1" applyProtection="1">
      <protection hidden="1"/>
    </xf>
    <xf numFmtId="45" fontId="0" fillId="10" borderId="8" xfId="0" applyNumberFormat="1" applyFill="1" applyBorder="1" applyProtection="1">
      <protection hidden="1"/>
    </xf>
    <xf numFmtId="1" fontId="1" fillId="0" borderId="11" xfId="0" applyNumberFormat="1" applyFont="1" applyBorder="1" applyProtection="1">
      <protection locked="0"/>
    </xf>
    <xf numFmtId="0" fontId="5" fillId="0" borderId="12" xfId="0" applyFont="1" applyBorder="1" applyProtection="1"/>
    <xf numFmtId="0" fontId="5" fillId="0" borderId="12" xfId="0" applyFont="1" applyBorder="1" applyProtection="1">
      <protection locked="0"/>
    </xf>
    <xf numFmtId="0" fontId="1" fillId="0" borderId="12" xfId="0" applyFont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hidden="1"/>
    </xf>
    <xf numFmtId="166" fontId="1" fillId="0" borderId="12" xfId="0" applyNumberFormat="1" applyFont="1" applyBorder="1" applyProtection="1">
      <protection locked="0"/>
    </xf>
    <xf numFmtId="164" fontId="1" fillId="2" borderId="13" xfId="0" applyNumberFormat="1" applyFont="1" applyFill="1" applyBorder="1" applyProtection="1">
      <protection hidden="1"/>
    </xf>
    <xf numFmtId="166" fontId="1" fillId="0" borderId="12" xfId="0" applyNumberFormat="1" applyFont="1" applyFill="1" applyBorder="1" applyAlignment="1" applyProtection="1">
      <alignment horizontal="center"/>
      <protection locked="0"/>
    </xf>
    <xf numFmtId="21" fontId="1" fillId="2" borderId="13" xfId="0" applyNumberFormat="1" applyFont="1" applyFill="1" applyBorder="1" applyProtection="1">
      <protection hidden="1"/>
    </xf>
    <xf numFmtId="1" fontId="1" fillId="0" borderId="14" xfId="0" applyNumberFormat="1" applyFont="1" applyBorder="1" applyProtection="1">
      <protection locked="0"/>
    </xf>
    <xf numFmtId="0" fontId="5" fillId="0" borderId="0" xfId="0" applyFont="1" applyBorder="1" applyProtection="1"/>
    <xf numFmtId="0" fontId="5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166" fontId="1" fillId="0" borderId="0" xfId="0" applyNumberFormat="1" applyFont="1" applyBorder="1" applyProtection="1">
      <protection locked="0"/>
    </xf>
    <xf numFmtId="166" fontId="1" fillId="0" borderId="0" xfId="0" applyNumberFormat="1" applyFont="1" applyFill="1" applyBorder="1" applyAlignment="1" applyProtection="1">
      <alignment horizontal="center"/>
      <protection locked="0"/>
    </xf>
    <xf numFmtId="21" fontId="1" fillId="2" borderId="7" xfId="0" applyNumberFormat="1" applyFont="1" applyFill="1" applyBorder="1" applyProtection="1">
      <protection hidden="1"/>
    </xf>
    <xf numFmtId="1" fontId="1" fillId="0" borderId="15" xfId="0" applyNumberFormat="1" applyFont="1" applyBorder="1" applyProtection="1">
      <protection locked="0"/>
    </xf>
    <xf numFmtId="0" fontId="5" fillId="0" borderId="1" xfId="0" applyFont="1" applyBorder="1" applyProtection="1"/>
    <xf numFmtId="0" fontId="5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hidden="1"/>
    </xf>
    <xf numFmtId="166" fontId="1" fillId="0" borderId="1" xfId="0" applyNumberFormat="1" applyFont="1" applyBorder="1" applyProtection="1">
      <protection locked="0"/>
    </xf>
    <xf numFmtId="164" fontId="1" fillId="2" borderId="10" xfId="0" applyNumberFormat="1" applyFont="1" applyFill="1" applyBorder="1" applyProtection="1">
      <protection hidden="1"/>
    </xf>
    <xf numFmtId="166" fontId="1" fillId="0" borderId="1" xfId="0" applyNumberFormat="1" applyFont="1" applyFill="1" applyBorder="1" applyAlignment="1" applyProtection="1">
      <alignment horizontal="center"/>
      <protection locked="0"/>
    </xf>
    <xf numFmtId="21" fontId="1" fillId="2" borderId="10" xfId="0" applyNumberFormat="1" applyFont="1" applyFill="1" applyBorder="1" applyProtection="1">
      <protection hidden="1"/>
    </xf>
    <xf numFmtId="0" fontId="14" fillId="0" borderId="11" xfId="0" applyFont="1" applyBorder="1" applyProtection="1">
      <protection locked="0"/>
    </xf>
    <xf numFmtId="0" fontId="14" fillId="0" borderId="12" xfId="0" applyFont="1" applyBorder="1" applyProtection="1">
      <protection locked="0"/>
    </xf>
    <xf numFmtId="45" fontId="0" fillId="2" borderId="13" xfId="0" applyNumberFormat="1" applyFont="1" applyFill="1" applyBorder="1" applyProtection="1">
      <protection hidden="1"/>
    </xf>
    <xf numFmtId="1" fontId="1" fillId="0" borderId="12" xfId="0" applyNumberFormat="1" applyFont="1" applyFill="1" applyBorder="1" applyProtection="1">
      <protection locked="0"/>
    </xf>
    <xf numFmtId="45" fontId="1" fillId="2" borderId="13" xfId="0" applyNumberFormat="1" applyFont="1" applyFill="1" applyBorder="1" applyProtection="1">
      <protection hidden="1"/>
    </xf>
    <xf numFmtId="0" fontId="14" fillId="0" borderId="14" xfId="0" applyFont="1" applyBorder="1" applyProtection="1">
      <protection locked="0"/>
    </xf>
    <xf numFmtId="0" fontId="14" fillId="0" borderId="0" xfId="0" applyFont="1" applyBorder="1" applyProtection="1">
      <protection locked="0"/>
    </xf>
    <xf numFmtId="1" fontId="1" fillId="0" borderId="0" xfId="0" applyNumberFormat="1" applyFont="1" applyFill="1" applyBorder="1" applyProtection="1">
      <protection locked="0"/>
    </xf>
    <xf numFmtId="45" fontId="1" fillId="2" borderId="7" xfId="0" applyNumberFormat="1" applyFont="1" applyFill="1" applyBorder="1" applyProtection="1">
      <protection hidden="1"/>
    </xf>
    <xf numFmtId="0" fontId="14" fillId="0" borderId="15" xfId="0" applyFont="1" applyBorder="1" applyProtection="1">
      <protection locked="0"/>
    </xf>
    <xf numFmtId="0" fontId="14" fillId="0" borderId="1" xfId="0" applyFont="1" applyBorder="1" applyProtection="1">
      <protection locked="0"/>
    </xf>
    <xf numFmtId="45" fontId="0" fillId="2" borderId="10" xfId="0" applyNumberFormat="1" applyFont="1" applyFill="1" applyBorder="1" applyProtection="1">
      <protection hidden="1"/>
    </xf>
    <xf numFmtId="1" fontId="1" fillId="0" borderId="1" xfId="0" applyNumberFormat="1" applyFont="1" applyFill="1" applyBorder="1" applyProtection="1">
      <protection locked="0"/>
    </xf>
    <xf numFmtId="45" fontId="1" fillId="2" borderId="10" xfId="0" applyNumberFormat="1" applyFont="1" applyFill="1" applyBorder="1" applyProtection="1">
      <protection hidden="1"/>
    </xf>
    <xf numFmtId="2" fontId="0" fillId="5" borderId="14" xfId="0" applyNumberFormat="1" applyFill="1" applyBorder="1" applyProtection="1">
      <protection locked="0"/>
    </xf>
    <xf numFmtId="166" fontId="16" fillId="9" borderId="0" xfId="0" applyNumberFormat="1" applyFont="1" applyFill="1" applyProtection="1">
      <protection locked="0"/>
    </xf>
    <xf numFmtId="164" fontId="14" fillId="0" borderId="0" xfId="0" applyNumberFormat="1" applyFont="1" applyBorder="1" applyProtection="1">
      <protection locked="0"/>
    </xf>
    <xf numFmtId="1" fontId="14" fillId="0" borderId="0" xfId="0" applyNumberFormat="1" applyFont="1" applyBorder="1" applyProtection="1">
      <protection locked="0"/>
    </xf>
    <xf numFmtId="1" fontId="14" fillId="0" borderId="0" xfId="0" applyNumberFormat="1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164" fontId="14" fillId="0" borderId="0" xfId="0" applyNumberFormat="1" applyFont="1" applyProtection="1">
      <protection locked="0"/>
    </xf>
    <xf numFmtId="1" fontId="8" fillId="0" borderId="16" xfId="0" applyNumberFormat="1" applyFont="1" applyBorder="1" applyProtection="1">
      <protection hidden="1"/>
    </xf>
    <xf numFmtId="0" fontId="8" fillId="0" borderId="16" xfId="0" applyFont="1" applyBorder="1" applyProtection="1">
      <protection hidden="1"/>
    </xf>
    <xf numFmtId="1" fontId="8" fillId="0" borderId="0" xfId="0" applyNumberFormat="1" applyFont="1" applyBorder="1" applyProtection="1">
      <protection locked="0"/>
    </xf>
    <xf numFmtId="0" fontId="8" fillId="0" borderId="0" xfId="0" applyFont="1" applyBorder="1" applyProtection="1">
      <protection locked="0"/>
    </xf>
    <xf numFmtId="164" fontId="8" fillId="0" borderId="0" xfId="0" applyNumberFormat="1" applyFont="1" applyBorder="1" applyProtection="1">
      <protection locked="0"/>
    </xf>
    <xf numFmtId="0" fontId="7" fillId="0" borderId="0" xfId="0" applyFont="1" applyBorder="1" applyProtection="1">
      <protection locked="0"/>
    </xf>
    <xf numFmtId="164" fontId="8" fillId="0" borderId="0" xfId="0" applyNumberFormat="1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17" fillId="11" borderId="0" xfId="0" applyFont="1" applyFill="1" applyProtection="1">
      <protection locked="0"/>
    </xf>
    <xf numFmtId="45" fontId="17" fillId="11" borderId="0" xfId="0" applyNumberFormat="1" applyFont="1" applyFill="1" applyBorder="1" applyProtection="1">
      <protection hidden="1"/>
    </xf>
    <xf numFmtId="45" fontId="0" fillId="11" borderId="0" xfId="0" applyNumberFormat="1" applyFill="1" applyBorder="1" applyProtection="1">
      <protection hidden="1"/>
    </xf>
    <xf numFmtId="45" fontId="0" fillId="11" borderId="14" xfId="0" applyNumberFormat="1" applyFill="1" applyBorder="1" applyProtection="1">
      <protection hidden="1"/>
    </xf>
    <xf numFmtId="0" fontId="14" fillId="12" borderId="0" xfId="0" applyFont="1" applyFill="1" applyProtection="1">
      <protection hidden="1"/>
    </xf>
    <xf numFmtId="164" fontId="14" fillId="12" borderId="0" xfId="0" applyNumberFormat="1" applyFont="1" applyFill="1" applyProtection="1">
      <protection hidden="1"/>
    </xf>
    <xf numFmtId="1" fontId="14" fillId="12" borderId="0" xfId="0" applyNumberFormat="1" applyFont="1" applyFill="1" applyProtection="1">
      <protection hidden="1"/>
    </xf>
    <xf numFmtId="0" fontId="14" fillId="12" borderId="0" xfId="0" applyFont="1" applyFill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9" borderId="0" xfId="0" applyFont="1" applyFill="1" applyAlignment="1" applyProtection="1">
      <alignment wrapText="1"/>
      <protection hidden="1"/>
    </xf>
    <xf numFmtId="0" fontId="0" fillId="9" borderId="0" xfId="0" applyFill="1" applyAlignment="1" applyProtection="1">
      <alignment wrapText="1"/>
      <protection hidden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5" fontId="3" fillId="0" borderId="0" xfId="0" applyNumberFormat="1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21" fontId="1" fillId="0" borderId="0" xfId="0" applyNumberFormat="1" applyFont="1" applyFill="1" applyProtection="1">
      <protection locked="0"/>
    </xf>
    <xf numFmtId="45" fontId="0" fillId="11" borderId="0" xfId="0" applyNumberFormat="1" applyFill="1" applyProtection="1">
      <protection hidden="1"/>
    </xf>
    <xf numFmtId="0" fontId="17" fillId="5" borderId="14" xfId="0" applyFont="1" applyFill="1" applyBorder="1" applyProtection="1">
      <protection locked="0"/>
    </xf>
    <xf numFmtId="2" fontId="17" fillId="5" borderId="14" xfId="0" applyNumberFormat="1" applyFont="1" applyFill="1" applyBorder="1" applyProtection="1">
      <protection locked="0"/>
    </xf>
    <xf numFmtId="166" fontId="0" fillId="10" borderId="8" xfId="0" applyNumberFormat="1" applyFill="1" applyBorder="1" applyProtection="1">
      <protection locked="0"/>
    </xf>
  </cellXfs>
  <cellStyles count="1">
    <cellStyle name="Normal" xfId="0" builtinId="0"/>
  </cellStyles>
  <dxfs count="33">
    <dxf>
      <numFmt numFmtId="2" formatCode="0.00"/>
      <fill>
        <patternFill patternType="solid">
          <fgColor indexed="64"/>
          <bgColor theme="4" tint="0.59999389629810485"/>
        </patternFill>
      </fill>
      <border diagonalUp="0" diagonalDown="0">
        <left style="thin">
          <color auto="1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protection locked="0" hidden="0"/>
    </dxf>
    <dxf>
      <numFmt numFmtId="166" formatCode="0.0"/>
      <fill>
        <patternFill patternType="solid">
          <fgColor indexed="64"/>
          <bgColor theme="7"/>
        </patternFill>
      </fill>
      <border diagonalUp="0" diagonalDown="0" outline="0">
        <left/>
        <right style="thin">
          <color auto="1"/>
        </right>
        <top/>
        <bottom/>
      </border>
      <protection locked="0" hidden="0"/>
    </dxf>
    <dxf>
      <font>
        <b/>
        <family val="2"/>
      </font>
      <numFmt numFmtId="166" formatCode="0.0"/>
      <fill>
        <patternFill patternType="solid">
          <fgColor indexed="64"/>
          <bgColor theme="0" tint="-0.14999847407452621"/>
        </patternFill>
      </fill>
      <protection locked="0" hidden="0"/>
    </dxf>
    <dxf>
      <numFmt numFmtId="29" formatCode="mm:ss.0"/>
      <fill>
        <patternFill patternType="solid">
          <fgColor indexed="64"/>
          <bgColor theme="0" tint="-0.14999847407452621"/>
        </patternFill>
      </fill>
      <protection locked="1" hidden="1"/>
    </dxf>
    <dxf>
      <numFmt numFmtId="2" formatCode="0.00"/>
      <fill>
        <patternFill patternType="solid">
          <fgColor indexed="64"/>
          <bgColor theme="0" tint="-0.14999847407452621"/>
        </patternFill>
      </fill>
      <protection locked="0" hidden="0"/>
    </dxf>
    <dxf>
      <numFmt numFmtId="166" formatCode="0.0"/>
      <fill>
        <patternFill patternType="solid">
          <fgColor indexed="64"/>
          <bgColor theme="5" tint="0.59999389629810485"/>
        </patternFill>
      </fill>
      <border diagonalUp="0" diagonalDown="0">
        <left/>
        <right style="thin">
          <color auto="1"/>
        </right>
        <top/>
        <bottom/>
        <vertical/>
        <horizontal/>
      </border>
      <protection locked="0" hidden="0"/>
    </dxf>
    <dxf>
      <numFmt numFmtId="29" formatCode="mm:ss.0"/>
      <fill>
        <patternFill patternType="solid">
          <fgColor indexed="64"/>
          <bgColor theme="5" tint="0.59999389629810485"/>
        </patternFill>
      </fill>
      <protection locked="1" hidden="1"/>
    </dxf>
    <dxf>
      <numFmt numFmtId="2" formatCode="0.00"/>
      <fill>
        <patternFill patternType="solid">
          <fgColor indexed="64"/>
          <bgColor theme="5" tint="0.59999389629810485"/>
        </patternFill>
      </fill>
      <protection locked="0" hidden="0"/>
    </dxf>
    <dxf>
      <numFmt numFmtId="166" formatCode="0.0"/>
      <fill>
        <patternFill patternType="solid">
          <fgColor indexed="64"/>
          <bgColor theme="3" tint="0.79998168889431442"/>
        </patternFill>
      </fill>
      <border diagonalUp="0" diagonalDown="0">
        <left/>
        <right style="thin">
          <color auto="1"/>
        </right>
        <top/>
        <bottom/>
        <vertical/>
        <horizontal/>
      </border>
      <protection locked="0" hidden="0"/>
    </dxf>
    <dxf>
      <numFmt numFmtId="29" formatCode="mm:ss.0"/>
      <fill>
        <patternFill patternType="solid">
          <fgColor indexed="64"/>
          <bgColor theme="3" tint="0.79998168889431442"/>
        </patternFill>
      </fill>
      <protection locked="1" hidden="1"/>
    </dxf>
    <dxf>
      <numFmt numFmtId="2" formatCode="0.00"/>
      <fill>
        <patternFill patternType="solid">
          <fgColor indexed="64"/>
          <bgColor theme="3" tint="0.79998168889431442"/>
        </patternFill>
      </fill>
      <protection locked="0" hidden="0"/>
    </dxf>
    <dxf>
      <numFmt numFmtId="166" formatCode="0.0"/>
      <fill>
        <patternFill patternType="solid">
          <fgColor indexed="64"/>
          <bgColor theme="7" tint="0.59999389629810485"/>
        </patternFill>
      </fill>
      <border diagonalUp="0" diagonalDown="0">
        <left/>
        <right style="thin">
          <color auto="1"/>
        </right>
        <top/>
        <bottom/>
        <vertical/>
        <horizontal/>
      </border>
      <protection locked="0" hidden="0"/>
    </dxf>
    <dxf>
      <numFmt numFmtId="29" formatCode="mm:ss.0"/>
      <fill>
        <patternFill patternType="solid">
          <fgColor indexed="64"/>
          <bgColor theme="7" tint="0.59999389629810485"/>
        </patternFill>
      </fill>
      <protection locked="1" hidden="1"/>
    </dxf>
    <dxf>
      <numFmt numFmtId="2" formatCode="0.00"/>
      <fill>
        <patternFill patternType="solid">
          <fgColor indexed="64"/>
          <bgColor theme="7" tint="0.59999389629810485"/>
        </patternFill>
      </fill>
      <protection locked="0" hidden="0"/>
    </dxf>
    <dxf>
      <numFmt numFmtId="166" formatCode="0.0"/>
      <fill>
        <patternFill patternType="solid">
          <fgColor indexed="64"/>
          <bgColor theme="9" tint="0.59999389629810485"/>
        </patternFill>
      </fill>
      <border diagonalUp="0" diagonalDown="0">
        <left/>
        <right style="thin">
          <color auto="1"/>
        </right>
        <top/>
        <bottom/>
        <vertical/>
        <horizontal/>
      </border>
      <protection locked="0" hidden="0"/>
    </dxf>
    <dxf>
      <numFmt numFmtId="29" formatCode="mm:ss.0"/>
      <fill>
        <patternFill patternType="solid">
          <fgColor indexed="64"/>
          <bgColor theme="9" tint="0.59999389629810485"/>
        </patternFill>
      </fill>
      <protection locked="1" hidden="1"/>
    </dxf>
    <dxf>
      <numFmt numFmtId="2" formatCode="0.00"/>
      <fill>
        <patternFill patternType="solid">
          <fgColor indexed="64"/>
          <bgColor theme="9" tint="0.59999389629810485"/>
        </patternFill>
      </fill>
      <protection locked="0" hidden="0"/>
    </dxf>
    <dxf>
      <numFmt numFmtId="166" formatCode="0.0"/>
      <fill>
        <patternFill patternType="solid">
          <fgColor indexed="64"/>
          <bgColor theme="4" tint="0.59999389629810485"/>
        </patternFill>
      </fill>
      <border diagonalUp="0" diagonalDown="0">
        <left/>
        <right style="thin">
          <color auto="1"/>
        </right>
        <top/>
        <bottom/>
        <vertical/>
        <horizontal/>
      </border>
      <protection locked="0" hidden="0"/>
    </dxf>
    <dxf>
      <numFmt numFmtId="29" formatCode="mm:ss.0"/>
      <fill>
        <patternFill patternType="solid">
          <fgColor indexed="64"/>
          <bgColor theme="4" tint="0.59999389629810485"/>
        </patternFill>
      </fill>
      <protection locked="1" hidden="1"/>
    </dxf>
    <dxf>
      <numFmt numFmtId="28" formatCode="mm:ss"/>
      <fill>
        <patternFill patternType="solid">
          <fgColor indexed="64"/>
          <bgColor theme="0"/>
        </patternFill>
      </fill>
      <protection locked="1" hidden="1"/>
    </dxf>
    <dxf>
      <numFmt numFmtId="28" formatCode="mm:ss"/>
      <fill>
        <patternFill patternType="solid">
          <fgColor indexed="64"/>
          <bgColor theme="7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1"/>
    </dxf>
    <dxf>
      <numFmt numFmtId="28" formatCode="mm:ss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1"/>
    </dxf>
    <dxf>
      <numFmt numFmtId="28" formatCode="mm:ss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numFmt numFmtId="28" formatCode="mm:ss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numFmt numFmtId="28" formatCode="mm:ss"/>
      <fill>
        <patternFill patternType="solid">
          <fgColor indexed="64"/>
          <bgColor theme="7" tint="0.59999389629810485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numFmt numFmtId="28" formatCode="mm:ss"/>
      <fill>
        <patternFill patternType="solid">
          <fgColor indexed="64"/>
          <bgColor theme="9" tint="0.59999389629810485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numFmt numFmtId="28" formatCode="mm:ss"/>
      <fill>
        <patternFill patternType="solid">
          <fgColor indexed="64"/>
          <bgColor theme="4" tint="0.59999389629810485"/>
        </patternFill>
      </fill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protection locked="0" hidden="0"/>
    </dxf>
    <dxf>
      <fill>
        <patternFill patternType="solid">
          <fgColor indexed="64"/>
          <bgColor theme="0" tint="-0.149998474074526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17</xdr:row>
      <xdr:rowOff>7435</xdr:rowOff>
    </xdr:from>
    <xdr:ext cx="5680338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2A2C50D-8C3A-4DAD-AE45-14E0B3C18987}"/>
            </a:ext>
          </a:extLst>
        </xdr:cNvPr>
        <xdr:cNvSpPr/>
      </xdr:nvSpPr>
      <xdr:spPr>
        <a:xfrm>
          <a:off x="0" y="3493585"/>
          <a:ext cx="568033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SAMPLE SCHEDULE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19</xdr:row>
      <xdr:rowOff>161925</xdr:rowOff>
    </xdr:from>
    <xdr:ext cx="5680338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124A4C7-85D2-48CF-816C-CBA6466F04C2}"/>
            </a:ext>
          </a:extLst>
        </xdr:cNvPr>
        <xdr:cNvSpPr/>
      </xdr:nvSpPr>
      <xdr:spPr>
        <a:xfrm>
          <a:off x="19050" y="3962400"/>
          <a:ext cx="568033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SAMPLE SCHEDULE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17D2FF-DCA3-47F8-BC4C-B2CFE29F7B41}" name="Running" displayName="Running" ref="A1:AB37" totalsRowShown="0" headerRowDxfId="32" dataDxfId="31">
  <tableColumns count="28">
    <tableColumn id="1" xr3:uid="{084AA76D-9500-4875-B376-F0BE898ECF97}" name="EVENT" dataDxfId="30"/>
    <tableColumn id="2" xr3:uid="{CF1FA37C-1147-4B71-9D4D-BB5FBDB72C3B}" name="VB" dataDxfId="29">
      <calculatedColumnFormula>TIMEVALUE("00:01:00 AM")*L2</calculatedColumnFormula>
    </tableColumn>
    <tableColumn id="3" xr3:uid="{C363B263-E13C-453C-88F8-909F823DD568}" name="VG" dataDxfId="28">
      <calculatedColumnFormula>TIMEVALUE("00:01:00 AM")*O2</calculatedColumnFormula>
    </tableColumn>
    <tableColumn id="4" xr3:uid="{3E6221D4-D1B8-46F2-88D3-8C756DC8D84E}" name="JVB" dataDxfId="27">
      <calculatedColumnFormula>TIMEVALUE("00:01:00 AM")*R2</calculatedColumnFormula>
    </tableColumn>
    <tableColumn id="5" xr3:uid="{B4D55653-7350-4EC4-8D55-696772A7080F}" name="JVG" dataDxfId="26">
      <calculatedColumnFormula>TIMEVALUE("00:01:00 AM")*U2</calculatedColumnFormula>
    </tableColumn>
    <tableColumn id="6" xr3:uid="{5BF80B24-65D1-47F6-AC82-FD7E028296F4}" name="FSB" dataDxfId="25">
      <calculatedColumnFormula>TIMEVALUE("00:01:00 AM")*X2</calculatedColumnFormula>
    </tableColumn>
    <tableColumn id="7" xr3:uid="{6AE42BC3-11B4-467E-AFCB-32054898CC74}" name="FSG" dataDxfId="24">
      <calculatedColumnFormula>TIMEVALUE("00:01:00 AM")*AA2</calculatedColumnFormula>
    </tableColumn>
    <tableColumn id="27" xr3:uid="{99C5D583-6050-44B3-97F8-0346561484D9}" name="Off" dataDxfId="23">
      <calculatedColumnFormula>TIMEVALUE("00:01:00 AM")*AB2</calculatedColumnFormula>
    </tableColumn>
    <tableColumn id="26" xr3:uid="{B6F19F3B-6637-4D86-8ECA-32E39E4D837D}" name="Division" dataDxfId="22"/>
    <tableColumn id="8" xr3:uid="{0A2B8980-0F5A-443E-9E52-D5DE48A07178}" name="Dec VB" dataDxfId="0"/>
    <tableColumn id="9" xr3:uid="{F37E351F-A869-41E7-9D14-E180E7720F27}" name="Tm VB" dataDxfId="21">
      <calculatedColumnFormula>TIMEVALUE("00:01:00 AM")*J2</calculatedColumnFormula>
    </tableColumn>
    <tableColumn id="10" xr3:uid="{262D5D78-B49D-4607-8D27-B5C20BD57CCF}" name="Sch VB" dataDxfId="20"/>
    <tableColumn id="11" xr3:uid="{1F9680C5-8810-4F9D-8DBE-0DAD7ECDB5DE}" name="Dec VG" dataDxfId="19"/>
    <tableColumn id="12" xr3:uid="{14ABFC96-7C54-4E40-8700-BE509A787DD7}" name="Tm VG" dataDxfId="18">
      <calculatedColumnFormula>TIMEVALUE("00:01:00 AM")*M2</calculatedColumnFormula>
    </tableColumn>
    <tableColumn id="13" xr3:uid="{CD1DC935-5B1B-472D-B85A-3344F510AE31}" name="Sch VG" dataDxfId="17"/>
    <tableColumn id="14" xr3:uid="{6F4A8FC6-6929-4A99-8CBF-DA4C12735817}" name="Dec JVB" dataDxfId="16"/>
    <tableColumn id="15" xr3:uid="{7E610323-2A5E-4D10-9D85-0CF9091DE748}" name="Tm JVB" dataDxfId="15">
      <calculatedColumnFormula>TIMEVALUE("00:01:00 AM")*P2</calculatedColumnFormula>
    </tableColumn>
    <tableColumn id="16" xr3:uid="{35719596-A31C-40A9-853F-EEB11272E303}" name="Sch JVB" dataDxfId="14"/>
    <tableColumn id="17" xr3:uid="{45553B8E-CA7A-4718-9841-BB1903E83240}" name="Dec JVG" dataDxfId="13"/>
    <tableColumn id="18" xr3:uid="{10BECA8D-9145-4318-9B44-731DD115A326}" name="Tm JVG" dataDxfId="12">
      <calculatedColumnFormula>TIMEVALUE("00:01:00 AM")*S2</calculatedColumnFormula>
    </tableColumn>
    <tableColumn id="19" xr3:uid="{6830F6F1-5170-4841-B27B-FE9B58DD6E23}" name="Sch JVG" dataDxfId="11"/>
    <tableColumn id="20" xr3:uid="{06816AAA-34B6-486D-A8D0-A40675B631EC}" name="Dec FSB" dataDxfId="10"/>
    <tableColumn id="21" xr3:uid="{15CA909B-0E81-4863-B8F5-0A7E9E37BF09}" name="Tm FSB" dataDxfId="9">
      <calculatedColumnFormula>TIMEVALUE("00:01:00 AM")*V2</calculatedColumnFormula>
    </tableColumn>
    <tableColumn id="22" xr3:uid="{2FAD3E44-972A-4107-98A0-952828693018}" name="Sch FSB" dataDxfId="8"/>
    <tableColumn id="23" xr3:uid="{3B780B61-13E3-44BF-BCA0-CE791BAC5C05}" name="Dec FSG" dataDxfId="7"/>
    <tableColumn id="24" xr3:uid="{88B1EF8E-A9AF-4EA2-A7E7-0CE7338191CE}" name="Tm FSG" dataDxfId="6">
      <calculatedColumnFormula>TIMEVALUE("00:01:00 AM")*Y2</calculatedColumnFormula>
    </tableColumn>
    <tableColumn id="28" xr3:uid="{8BAD10E0-BAA0-422D-992C-797EEBCBC77C}" name="Sch FSG" dataDxfId="5"/>
    <tableColumn id="25" xr3:uid="{50492582-95D8-4C8C-8B2B-EC0D4BD278A2}" name="Sch Off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E5D8810-D7A5-4CBC-B806-9B7699650DF0}" name="Field" displayName="Field" ref="AD1:AD15" totalsRowShown="0" headerRowDxfId="3" dataDxfId="2">
  <sortState xmlns:xlrd2="http://schemas.microsoft.com/office/spreadsheetml/2017/richdata2" ref="AD2:AD9">
    <sortCondition ref="AD3"/>
  </sortState>
  <tableColumns count="1">
    <tableColumn id="1" xr3:uid="{F9ABF262-617F-4F05-AD13-9C57E907C9EF}" name="Field Event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9"/>
  <sheetViews>
    <sheetView topLeftCell="A4" workbookViewId="0">
      <selection activeCell="C15" sqref="C15"/>
    </sheetView>
  </sheetViews>
  <sheetFormatPr defaultRowHeight="15.75" x14ac:dyDescent="0.25"/>
  <cols>
    <col min="1" max="1" width="4.7109375" style="1" customWidth="1"/>
    <col min="2" max="2" width="1.7109375" style="1" customWidth="1"/>
    <col min="3" max="3" width="13.140625" style="1" bestFit="1" customWidth="1"/>
    <col min="4" max="4" width="4.85546875" style="1" bestFit="1" customWidth="1"/>
    <col min="5" max="5" width="2" style="1" customWidth="1"/>
    <col min="6" max="6" width="2.7109375" style="1" bestFit="1" customWidth="1"/>
    <col min="7" max="7" width="2" style="1" customWidth="1"/>
    <col min="8" max="8" width="9.42578125" style="1" bestFit="1" customWidth="1"/>
    <col min="9" max="9" width="4.42578125" style="1" customWidth="1"/>
    <col min="10" max="11" width="3" style="1" customWidth="1"/>
    <col min="12" max="12" width="4.7109375" style="1" customWidth="1"/>
    <col min="13" max="13" width="1.7109375" style="1" customWidth="1"/>
    <col min="14" max="14" width="13.140625" style="1" bestFit="1" customWidth="1"/>
    <col min="15" max="15" width="4.85546875" style="1" bestFit="1" customWidth="1"/>
    <col min="16" max="16" width="2" style="1" customWidth="1"/>
    <col min="17" max="17" width="2.7109375" style="1" bestFit="1" customWidth="1"/>
    <col min="18" max="18" width="2" style="1" customWidth="1"/>
    <col min="19" max="19" width="10" style="1" customWidth="1"/>
    <col min="20" max="20" width="4.42578125" style="1" customWidth="1"/>
    <col min="21" max="21" width="9.140625" style="1"/>
    <col min="22" max="22" width="5.5703125" style="1" bestFit="1" customWidth="1"/>
    <col min="23" max="23" width="11.85546875" style="1" customWidth="1"/>
    <col min="24" max="24" width="4.85546875" style="1" bestFit="1" customWidth="1"/>
    <col min="25" max="25" width="9.42578125" style="1" customWidth="1"/>
    <col min="26" max="26" width="5.85546875" style="1" customWidth="1"/>
    <col min="27" max="27" width="4.5703125" style="1" customWidth="1"/>
    <col min="28" max="28" width="7.140625" style="1" customWidth="1"/>
    <col min="29" max="29" width="9.85546875" style="1" customWidth="1"/>
    <col min="30" max="30" width="9.140625" style="1"/>
    <col min="31" max="31" width="8.85546875" style="1" customWidth="1"/>
    <col min="32" max="32" width="7.5703125" style="1" bestFit="1" customWidth="1"/>
    <col min="33" max="33" width="13.7109375" style="1" customWidth="1"/>
    <col min="34" max="34" width="7" style="1" customWidth="1"/>
    <col min="35" max="35" width="10.140625" style="1" customWidth="1"/>
    <col min="36" max="36" width="13.42578125" style="1" customWidth="1"/>
    <col min="37" max="37" width="8" style="1" customWidth="1"/>
    <col min="38" max="38" width="9.28515625" style="1" bestFit="1" customWidth="1"/>
    <col min="39" max="39" width="8.140625" style="1" customWidth="1"/>
    <col min="40" max="40" width="8.5703125" style="1" customWidth="1"/>
    <col min="41" max="44" width="9.140625" style="1"/>
    <col min="45" max="45" width="10.140625" style="1" bestFit="1" customWidth="1"/>
    <col min="46" max="16384" width="9.140625" style="1"/>
  </cols>
  <sheetData>
    <row r="1" spans="1:48" ht="22.5" x14ac:dyDescent="0.3">
      <c r="A1" s="271" t="str">
        <f>Y1</f>
        <v>Cyclone Invitational 2020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V1" s="14"/>
      <c r="W1" s="17" t="s">
        <v>19</v>
      </c>
      <c r="X1" s="17"/>
      <c r="Y1" s="1" t="s">
        <v>53</v>
      </c>
    </row>
    <row r="2" spans="1:48" ht="15.75" customHeight="1" x14ac:dyDescent="0.3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V2" s="13" t="s">
        <v>10</v>
      </c>
      <c r="W2" s="13" t="s">
        <v>7</v>
      </c>
      <c r="X2" s="13"/>
      <c r="Y2" s="112">
        <f>TIMEVALUE("01:00:00 AM")*Z2</f>
        <v>0.6875</v>
      </c>
      <c r="Z2" s="31">
        <v>16.5</v>
      </c>
      <c r="AA2" s="9"/>
      <c r="AB2" s="9"/>
      <c r="AC2" s="3"/>
      <c r="AI2" s="14"/>
      <c r="AJ2" s="16" t="s">
        <v>26</v>
      </c>
      <c r="AK2" s="16"/>
      <c r="AL2" s="88">
        <f>TIMEVALUE("01:00:00 AM")*AM2</f>
        <v>0.625</v>
      </c>
      <c r="AM2" s="31">
        <v>15</v>
      </c>
      <c r="AN2" s="3"/>
      <c r="AO2" s="3"/>
      <c r="AP2" s="3"/>
    </row>
    <row r="3" spans="1:48" x14ac:dyDescent="0.25">
      <c r="A3" s="89" t="s">
        <v>14</v>
      </c>
      <c r="B3" s="90"/>
      <c r="C3" s="90"/>
      <c r="D3" s="91"/>
      <c r="E3" s="90"/>
      <c r="F3" s="90"/>
      <c r="G3" s="90"/>
      <c r="H3" s="90"/>
      <c r="I3" s="90"/>
      <c r="J3" s="90"/>
      <c r="L3" s="89" t="s">
        <v>15</v>
      </c>
      <c r="M3" s="90"/>
      <c r="N3" s="90"/>
      <c r="O3" s="89"/>
      <c r="P3" s="90"/>
      <c r="Q3" s="90"/>
      <c r="R3" s="90"/>
      <c r="S3" s="90"/>
      <c r="T3" s="90"/>
      <c r="V3" s="14"/>
      <c r="W3" s="14"/>
      <c r="X3" s="14"/>
      <c r="Y3" s="14"/>
      <c r="Z3" s="14"/>
      <c r="AA3" s="14"/>
      <c r="AB3" s="17" t="s">
        <v>21</v>
      </c>
      <c r="AC3" s="17" t="s">
        <v>24</v>
      </c>
      <c r="AD3" s="17" t="s">
        <v>25</v>
      </c>
      <c r="AE3" s="15" t="s">
        <v>66</v>
      </c>
      <c r="AF3" s="14" t="s">
        <v>41</v>
      </c>
      <c r="AG3" s="14"/>
      <c r="AH3" s="20"/>
      <c r="AI3" s="16"/>
      <c r="AJ3" s="17"/>
      <c r="AK3" s="17"/>
      <c r="AL3" s="17"/>
      <c r="AM3" s="17"/>
      <c r="AN3" s="17"/>
      <c r="AO3" s="17" t="s">
        <v>21</v>
      </c>
      <c r="AP3" s="17" t="s">
        <v>22</v>
      </c>
      <c r="AQ3" s="17" t="s">
        <v>9</v>
      </c>
      <c r="AR3" s="14" t="s">
        <v>37</v>
      </c>
      <c r="AS3" s="17"/>
      <c r="AT3" s="14"/>
      <c r="AU3" s="14"/>
      <c r="AV3" s="21"/>
    </row>
    <row r="4" spans="1:48" x14ac:dyDescent="0.25">
      <c r="A4" s="92" t="s">
        <v>12</v>
      </c>
      <c r="B4" s="92"/>
      <c r="C4" s="92" t="s">
        <v>0</v>
      </c>
      <c r="D4" s="92" t="s">
        <v>111</v>
      </c>
      <c r="E4" s="92"/>
      <c r="F4" s="92" t="s">
        <v>10</v>
      </c>
      <c r="G4" s="92"/>
      <c r="H4" s="92" t="s">
        <v>1</v>
      </c>
      <c r="I4" s="93" t="s">
        <v>16</v>
      </c>
      <c r="J4" s="94"/>
      <c r="L4" s="92" t="s">
        <v>12</v>
      </c>
      <c r="M4" s="92"/>
      <c r="N4" s="92" t="s">
        <v>0</v>
      </c>
      <c r="O4" s="92" t="s">
        <v>111</v>
      </c>
      <c r="P4" s="92"/>
      <c r="Q4" s="92" t="s">
        <v>10</v>
      </c>
      <c r="R4" s="92"/>
      <c r="S4" s="92" t="s">
        <v>1</v>
      </c>
      <c r="T4" s="93" t="s">
        <v>18</v>
      </c>
      <c r="V4" s="14" t="s">
        <v>12</v>
      </c>
      <c r="W4" s="14" t="s">
        <v>0</v>
      </c>
      <c r="X4" s="14" t="s">
        <v>111</v>
      </c>
      <c r="Y4" s="14"/>
      <c r="Z4" s="14" t="s">
        <v>52</v>
      </c>
      <c r="AA4" s="14"/>
      <c r="AB4" s="15" t="s">
        <v>5</v>
      </c>
      <c r="AC4" s="15" t="s">
        <v>13</v>
      </c>
      <c r="AD4" s="15" t="s">
        <v>6</v>
      </c>
      <c r="AE4" s="15" t="s">
        <v>67</v>
      </c>
      <c r="AF4" s="14" t="s">
        <v>32</v>
      </c>
      <c r="AG4" s="14"/>
      <c r="AI4" s="14" t="s">
        <v>12</v>
      </c>
      <c r="AJ4" s="14" t="s">
        <v>0</v>
      </c>
      <c r="AK4" s="14" t="s">
        <v>111</v>
      </c>
      <c r="AL4" s="14"/>
      <c r="AM4" s="14" t="s">
        <v>52</v>
      </c>
      <c r="AN4" s="14"/>
      <c r="AO4" s="15" t="s">
        <v>5</v>
      </c>
      <c r="AP4" s="15" t="s">
        <v>17</v>
      </c>
      <c r="AQ4" s="15" t="s">
        <v>31</v>
      </c>
      <c r="AR4" s="14" t="s">
        <v>38</v>
      </c>
      <c r="AS4" s="14" t="s">
        <v>7</v>
      </c>
      <c r="AT4" s="15" t="s">
        <v>23</v>
      </c>
      <c r="AU4" s="14" t="s">
        <v>40</v>
      </c>
      <c r="AV4" s="21"/>
    </row>
    <row r="5" spans="1:48" x14ac:dyDescent="0.25">
      <c r="A5" s="267">
        <f>IF(C5="","",V5)</f>
        <v>1</v>
      </c>
      <c r="B5" s="267"/>
      <c r="C5" s="267" t="str">
        <f>IF(W5="","",W5)</f>
        <v>800 SMR</v>
      </c>
      <c r="D5" s="268" t="str">
        <f>IF(C5="","",X5)</f>
        <v>VG</v>
      </c>
      <c r="E5" s="267" t="str">
        <f>IF(C5="","",Y5)</f>
        <v>…</v>
      </c>
      <c r="F5" s="267" t="str">
        <f>IF(C5="","",Z5)</f>
        <v>F</v>
      </c>
      <c r="G5" s="267" t="str">
        <f>IF(C5="","",AA5)</f>
        <v>…</v>
      </c>
      <c r="H5" s="268">
        <f>IF(C5="","",$Y$2)</f>
        <v>0.6875</v>
      </c>
      <c r="I5" s="269">
        <f>IF(C5="","",AD5)</f>
        <v>2</v>
      </c>
      <c r="J5" s="95"/>
      <c r="K5" s="11"/>
      <c r="L5" s="269">
        <f>IF(N5="","",AI5)</f>
        <v>15</v>
      </c>
      <c r="M5" s="267"/>
      <c r="N5" s="267" t="str">
        <f t="shared" ref="N5:N6" si="0">IF(AJ5="","",AJ5)</f>
        <v>Shot Put</v>
      </c>
      <c r="O5" s="267" t="str">
        <f>IF(N5="","",AK5)</f>
        <v>VG</v>
      </c>
      <c r="P5" s="267" t="str">
        <f>IF(N5="","",AL5)</f>
        <v>…</v>
      </c>
      <c r="Q5" s="270" t="str">
        <f>IF(N5="","",AM5)</f>
        <v>F</v>
      </c>
      <c r="R5" s="267" t="str">
        <f>IF(N5="","",AN5)</f>
        <v>…</v>
      </c>
      <c r="S5" s="268">
        <f t="shared" ref="S5:S6" si="1">IF(N5="","",AS5)</f>
        <v>0.66666666666666663</v>
      </c>
      <c r="T5" s="269">
        <f t="shared" ref="T5:T6" si="2">IF(N5="","",AQ5)</f>
        <v>1</v>
      </c>
      <c r="V5" s="234">
        <v>1</v>
      </c>
      <c r="W5" s="235" t="s">
        <v>63</v>
      </c>
      <c r="X5" s="235" t="s">
        <v>30</v>
      </c>
      <c r="Y5" s="211" t="s">
        <v>11</v>
      </c>
      <c r="Z5" s="211" t="s">
        <v>9</v>
      </c>
      <c r="AA5" s="211" t="s">
        <v>11</v>
      </c>
      <c r="AB5" s="212">
        <v>9</v>
      </c>
      <c r="AC5" s="212">
        <v>8</v>
      </c>
      <c r="AD5" s="213">
        <f t="shared" ref="AD5:AD34" si="3">ROUNDUP(AB5/AC5,0)</f>
        <v>2</v>
      </c>
      <c r="AE5" s="236">
        <f>INDEX(DATA!$B$2:$H$37,MATCH(W5,DATA!$A$2:$A$37,0),MATCH(X5,DATA!$B$1:$H$1,0))</f>
        <v>3.4722222222222225E-3</v>
      </c>
      <c r="AF5" s="237">
        <v>0</v>
      </c>
      <c r="AG5" s="238">
        <f>TIMEVALUE("00:01:00 AM")*AF5</f>
        <v>0</v>
      </c>
      <c r="AH5" s="5"/>
      <c r="AI5" s="209">
        <v>15</v>
      </c>
      <c r="AJ5" s="210" t="s">
        <v>4</v>
      </c>
      <c r="AK5" s="210" t="s">
        <v>30</v>
      </c>
      <c r="AL5" s="211" t="s">
        <v>11</v>
      </c>
      <c r="AM5" s="211" t="s">
        <v>9</v>
      </c>
      <c r="AN5" s="211" t="s">
        <v>11</v>
      </c>
      <c r="AO5" s="212">
        <v>12</v>
      </c>
      <c r="AP5" s="212">
        <v>12</v>
      </c>
      <c r="AQ5" s="213">
        <f>ROUNDUP(AO5/AP5,0)</f>
        <v>1</v>
      </c>
      <c r="AR5" s="214">
        <v>16</v>
      </c>
      <c r="AS5" s="215">
        <f>IF(AJ5="","",(TIMEVALUE("01:00:00 AM")*AR5))</f>
        <v>0.66666666666666663</v>
      </c>
      <c r="AT5" s="216">
        <v>45</v>
      </c>
      <c r="AU5" s="217">
        <f t="shared" ref="AU5:AU12" si="4">TIMEVALUE("00:01:00 AM")*AT5*AQ5</f>
        <v>3.125E-2</v>
      </c>
      <c r="AV5" s="41"/>
    </row>
    <row r="6" spans="1:48" x14ac:dyDescent="0.25">
      <c r="A6" s="267">
        <f>IF(C6="","",V6)</f>
        <v>2</v>
      </c>
      <c r="B6" s="267"/>
      <c r="C6" s="267" t="str">
        <f>IF(W6="","",W6)</f>
        <v>3000 M</v>
      </c>
      <c r="D6" s="268" t="str">
        <f>IF(C6="","",X6)</f>
        <v>VG</v>
      </c>
      <c r="E6" s="267" t="str">
        <f>IF(C6="","",Y6)</f>
        <v>…</v>
      </c>
      <c r="F6" s="267" t="str">
        <f>IF(C6="","",Z6)</f>
        <v>F</v>
      </c>
      <c r="G6" s="267" t="str">
        <f>IF(C6="","",AA6)</f>
        <v>…</v>
      </c>
      <c r="H6" s="268">
        <f t="shared" ref="H6" si="5">IF(C6="","",$H5+(AD5*AE5)+AG5)</f>
        <v>0.69444444444444442</v>
      </c>
      <c r="I6" s="269">
        <f>IF(C6="","",AD6)</f>
        <v>1</v>
      </c>
      <c r="J6" s="95"/>
      <c r="K6" s="11"/>
      <c r="L6" s="269">
        <f>IF(N6="","",AI6)</f>
        <v>16</v>
      </c>
      <c r="M6" s="267"/>
      <c r="N6" s="267" t="str">
        <f t="shared" si="0"/>
        <v>Discus</v>
      </c>
      <c r="O6" s="267" t="str">
        <f>IF(N6="","",AK6)</f>
        <v>VG</v>
      </c>
      <c r="P6" s="267" t="str">
        <f>IF(N6="","",AL6)</f>
        <v>…</v>
      </c>
      <c r="Q6" s="270" t="str">
        <f>IF(N6="","",AM6)</f>
        <v>F</v>
      </c>
      <c r="R6" s="267" t="str">
        <f>IF(N6="","",AN6)</f>
        <v>…</v>
      </c>
      <c r="S6" s="268">
        <f t="shared" si="1"/>
        <v>0.70833333333333326</v>
      </c>
      <c r="T6" s="269">
        <f t="shared" si="2"/>
        <v>1</v>
      </c>
      <c r="U6" s="111"/>
      <c r="V6" s="239">
        <v>2</v>
      </c>
      <c r="W6" s="240" t="s">
        <v>61</v>
      </c>
      <c r="X6" s="240" t="s">
        <v>30</v>
      </c>
      <c r="Y6" s="220" t="s">
        <v>11</v>
      </c>
      <c r="Z6" s="220" t="s">
        <v>9</v>
      </c>
      <c r="AA6" s="220" t="s">
        <v>11</v>
      </c>
      <c r="AB6" s="221">
        <v>7</v>
      </c>
      <c r="AC6" s="221">
        <v>8</v>
      </c>
      <c r="AD6" s="113">
        <f t="shared" si="3"/>
        <v>1</v>
      </c>
      <c r="AE6" s="137">
        <f>INDEX(DATA!$B$2:$H$37,MATCH(W6,DATA!$A$2:$A$37,0),MATCH(X6,DATA!$B$1:$H$1,0))</f>
        <v>9.7222222222222224E-3</v>
      </c>
      <c r="AF6" s="241">
        <v>0</v>
      </c>
      <c r="AG6" s="242">
        <f t="shared" ref="AG6:AG34" si="6">TIMEVALUE("00:01:00 AM")*AF6</f>
        <v>0</v>
      </c>
      <c r="AH6" s="5"/>
      <c r="AI6" s="218">
        <v>16</v>
      </c>
      <c r="AJ6" s="219" t="s">
        <v>8</v>
      </c>
      <c r="AK6" s="219" t="s">
        <v>30</v>
      </c>
      <c r="AL6" s="220" t="s">
        <v>11</v>
      </c>
      <c r="AM6" s="220" t="s">
        <v>9</v>
      </c>
      <c r="AN6" s="220" t="s">
        <v>11</v>
      </c>
      <c r="AO6" s="221">
        <v>10</v>
      </c>
      <c r="AP6" s="221">
        <v>12</v>
      </c>
      <c r="AQ6" s="113">
        <f t="shared" ref="AQ6:AQ10" si="7">ROUNDUP(AO6/AP6,0)</f>
        <v>1</v>
      </c>
      <c r="AR6" s="222">
        <v>17</v>
      </c>
      <c r="AS6" s="114">
        <f t="shared" ref="AS6:AS19" si="8">IF(AJ6="","",(TIMEVALUE("01:00:00 AM")*AR6))</f>
        <v>0.70833333333333326</v>
      </c>
      <c r="AT6" s="223">
        <v>45</v>
      </c>
      <c r="AU6" s="224">
        <f t="shared" si="4"/>
        <v>3.125E-2</v>
      </c>
      <c r="AV6" s="41"/>
    </row>
    <row r="7" spans="1:48" x14ac:dyDescent="0.25">
      <c r="A7" s="267">
        <f t="shared" ref="A7:A18" si="9">IF(C7="","",V7)</f>
        <v>3</v>
      </c>
      <c r="B7" s="267"/>
      <c r="C7" s="267" t="str">
        <f t="shared" ref="C7:C18" si="10">IF(W7="","",W7)</f>
        <v>4x800 R</v>
      </c>
      <c r="D7" s="268" t="str">
        <f t="shared" ref="D7:D18" si="11">IF(C7="","",X7)</f>
        <v>VG</v>
      </c>
      <c r="E7" s="267" t="str">
        <f t="shared" ref="E7:E18" si="12">IF(C7="","",Y7)</f>
        <v>…</v>
      </c>
      <c r="F7" s="267" t="str">
        <f t="shared" ref="F7:F18" si="13">IF(C7="","",Z7)</f>
        <v>F</v>
      </c>
      <c r="G7" s="267" t="str">
        <f t="shared" ref="G7:G18" si="14">IF(C7="","",AA7)</f>
        <v>…</v>
      </c>
      <c r="H7" s="268">
        <f t="shared" ref="H7:H18" si="15">IF(C7="","",$H6+(AD6*AE6)+AG6)</f>
        <v>0.70416666666666661</v>
      </c>
      <c r="I7" s="269">
        <f t="shared" ref="I7:I18" si="16">IF(C7="","",AD7)</f>
        <v>1</v>
      </c>
      <c r="J7" s="95"/>
      <c r="K7" s="11"/>
      <c r="L7" s="269">
        <f t="shared" ref="L7:L12" si="17">IF(N7="","",AI7)</f>
        <v>17</v>
      </c>
      <c r="M7" s="267"/>
      <c r="N7" s="267" t="str">
        <f t="shared" ref="N7:N12" si="18">IF(AJ7="","",AJ7)</f>
        <v>High Jump</v>
      </c>
      <c r="O7" s="267" t="str">
        <f t="shared" ref="O7:O12" si="19">IF(N7="","",AK7)</f>
        <v>VG</v>
      </c>
      <c r="P7" s="267" t="str">
        <f t="shared" ref="P7:P12" si="20">IF(N7="","",AL7)</f>
        <v>…</v>
      </c>
      <c r="Q7" s="270" t="str">
        <f t="shared" ref="Q7:Q12" si="21">IF(N7="","",AM7)</f>
        <v>F</v>
      </c>
      <c r="R7" s="267" t="str">
        <f t="shared" ref="R7:R12" si="22">IF(N7="","",AN7)</f>
        <v>…</v>
      </c>
      <c r="S7" s="268">
        <f t="shared" ref="S7:S12" si="23">IF(N7="","",AS7)</f>
        <v>0.66666666666666663</v>
      </c>
      <c r="T7" s="269">
        <f t="shared" ref="T7:T12" si="24">IF(N7="","",AQ7)</f>
        <v>2</v>
      </c>
      <c r="U7" s="111"/>
      <c r="V7" s="239">
        <v>3</v>
      </c>
      <c r="W7" s="240" t="s">
        <v>102</v>
      </c>
      <c r="X7" s="240" t="s">
        <v>30</v>
      </c>
      <c r="Y7" s="220" t="s">
        <v>11</v>
      </c>
      <c r="Z7" s="220" t="s">
        <v>9</v>
      </c>
      <c r="AA7" s="220" t="s">
        <v>11</v>
      </c>
      <c r="AB7" s="221">
        <v>12</v>
      </c>
      <c r="AC7" s="221">
        <v>24</v>
      </c>
      <c r="AD7" s="113">
        <f t="shared" si="3"/>
        <v>1</v>
      </c>
      <c r="AE7" s="137">
        <f>INDEX(DATA!$B$2:$H$37,MATCH(W7,DATA!$A$2:$A$37,0),MATCH(X7,DATA!$B$1:$H$1,0))</f>
        <v>9.7222222222222224E-3</v>
      </c>
      <c r="AF7" s="241">
        <v>0</v>
      </c>
      <c r="AG7" s="242">
        <f t="shared" si="6"/>
        <v>0</v>
      </c>
      <c r="AH7" s="5"/>
      <c r="AI7" s="218">
        <v>17</v>
      </c>
      <c r="AJ7" s="219" t="s">
        <v>2</v>
      </c>
      <c r="AK7" s="219" t="s">
        <v>30</v>
      </c>
      <c r="AL7" s="220" t="s">
        <v>11</v>
      </c>
      <c r="AM7" s="220" t="s">
        <v>9</v>
      </c>
      <c r="AN7" s="220" t="s">
        <v>11</v>
      </c>
      <c r="AO7" s="221">
        <v>18</v>
      </c>
      <c r="AP7" s="221">
        <v>12</v>
      </c>
      <c r="AQ7" s="113">
        <f t="shared" si="7"/>
        <v>2</v>
      </c>
      <c r="AR7" s="222">
        <v>16</v>
      </c>
      <c r="AS7" s="114">
        <f t="shared" si="8"/>
        <v>0.66666666666666663</v>
      </c>
      <c r="AT7" s="223">
        <v>30</v>
      </c>
      <c r="AU7" s="224">
        <f t="shared" si="4"/>
        <v>4.1666666666666671E-2</v>
      </c>
      <c r="AV7" s="41"/>
    </row>
    <row r="8" spans="1:48" x14ac:dyDescent="0.25">
      <c r="A8" s="267">
        <f t="shared" si="9"/>
        <v>4</v>
      </c>
      <c r="B8" s="267"/>
      <c r="C8" s="267" t="str">
        <f t="shared" si="10"/>
        <v>400 S.H.R</v>
      </c>
      <c r="D8" s="268" t="str">
        <f t="shared" si="11"/>
        <v>VG</v>
      </c>
      <c r="E8" s="267" t="str">
        <f t="shared" si="12"/>
        <v>…</v>
      </c>
      <c r="F8" s="267" t="str">
        <f t="shared" si="13"/>
        <v>F</v>
      </c>
      <c r="G8" s="267" t="str">
        <f t="shared" si="14"/>
        <v>…</v>
      </c>
      <c r="H8" s="268">
        <f t="shared" si="15"/>
        <v>0.7138888888888888</v>
      </c>
      <c r="I8" s="269">
        <f t="shared" si="16"/>
        <v>1</v>
      </c>
      <c r="J8" s="95"/>
      <c r="K8" s="11"/>
      <c r="L8" s="269">
        <f t="shared" si="17"/>
        <v>18</v>
      </c>
      <c r="M8" s="267"/>
      <c r="N8" s="267" t="str">
        <f t="shared" si="18"/>
        <v>Pole Vault</v>
      </c>
      <c r="O8" s="267" t="str">
        <f t="shared" si="19"/>
        <v>VG</v>
      </c>
      <c r="P8" s="267" t="str">
        <f t="shared" si="20"/>
        <v>…</v>
      </c>
      <c r="Q8" s="270" t="str">
        <f t="shared" si="21"/>
        <v>F</v>
      </c>
      <c r="R8" s="267" t="str">
        <f t="shared" si="22"/>
        <v>…</v>
      </c>
      <c r="S8" s="268">
        <f t="shared" si="23"/>
        <v>0.70833333333333326</v>
      </c>
      <c r="T8" s="269">
        <f t="shared" si="24"/>
        <v>1</v>
      </c>
      <c r="U8" s="111"/>
      <c r="V8" s="239">
        <v>4</v>
      </c>
      <c r="W8" s="240" t="s">
        <v>65</v>
      </c>
      <c r="X8" s="240" t="s">
        <v>30</v>
      </c>
      <c r="Y8" s="220" t="s">
        <v>11</v>
      </c>
      <c r="Z8" s="220" t="s">
        <v>9</v>
      </c>
      <c r="AA8" s="220" t="s">
        <v>11</v>
      </c>
      <c r="AB8" s="221">
        <v>10</v>
      </c>
      <c r="AC8" s="221">
        <v>24</v>
      </c>
      <c r="AD8" s="113">
        <f t="shared" si="3"/>
        <v>1</v>
      </c>
      <c r="AE8" s="137">
        <f>INDEX(DATA!$B$2:$H$37,MATCH(W8,DATA!$A$2:$A$37,0),MATCH(X8,DATA!$B$1:$H$1,0))</f>
        <v>2.7777777777777779E-3</v>
      </c>
      <c r="AF8" s="241">
        <v>0</v>
      </c>
      <c r="AG8" s="242">
        <f t="shared" si="6"/>
        <v>0</v>
      </c>
      <c r="AH8" s="5"/>
      <c r="AI8" s="218">
        <v>18</v>
      </c>
      <c r="AJ8" s="219" t="s">
        <v>96</v>
      </c>
      <c r="AK8" s="219" t="s">
        <v>30</v>
      </c>
      <c r="AL8" s="220" t="s">
        <v>11</v>
      </c>
      <c r="AM8" s="220" t="s">
        <v>9</v>
      </c>
      <c r="AN8" s="220" t="s">
        <v>11</v>
      </c>
      <c r="AO8" s="221">
        <v>11</v>
      </c>
      <c r="AP8" s="221">
        <v>12</v>
      </c>
      <c r="AQ8" s="113">
        <f t="shared" si="7"/>
        <v>1</v>
      </c>
      <c r="AR8" s="222">
        <v>17</v>
      </c>
      <c r="AS8" s="114">
        <f t="shared" si="8"/>
        <v>0.70833333333333326</v>
      </c>
      <c r="AT8" s="223">
        <v>45</v>
      </c>
      <c r="AU8" s="224">
        <f t="shared" si="4"/>
        <v>3.125E-2</v>
      </c>
      <c r="AV8" s="41"/>
    </row>
    <row r="9" spans="1:48" x14ac:dyDescent="0.25">
      <c r="A9" s="267">
        <f t="shared" si="9"/>
        <v>5</v>
      </c>
      <c r="B9" s="267"/>
      <c r="C9" s="267" t="str">
        <f t="shared" si="10"/>
        <v>100 M</v>
      </c>
      <c r="D9" s="268" t="str">
        <f t="shared" si="11"/>
        <v>VG</v>
      </c>
      <c r="E9" s="267" t="str">
        <f t="shared" si="12"/>
        <v>…</v>
      </c>
      <c r="F9" s="267" t="str">
        <f t="shared" si="13"/>
        <v>F</v>
      </c>
      <c r="G9" s="267" t="str">
        <f t="shared" si="14"/>
        <v>…</v>
      </c>
      <c r="H9" s="268">
        <f t="shared" si="15"/>
        <v>0.71666666666666656</v>
      </c>
      <c r="I9" s="269">
        <f t="shared" si="16"/>
        <v>1</v>
      </c>
      <c r="J9" s="95"/>
      <c r="K9" s="11"/>
      <c r="L9" s="269">
        <f t="shared" si="17"/>
        <v>19</v>
      </c>
      <c r="M9" s="267"/>
      <c r="N9" s="267" t="str">
        <f t="shared" si="18"/>
        <v>Long Jump</v>
      </c>
      <c r="O9" s="267" t="str">
        <f t="shared" si="19"/>
        <v>VG</v>
      </c>
      <c r="P9" s="267" t="str">
        <f t="shared" si="20"/>
        <v>…</v>
      </c>
      <c r="Q9" s="270" t="str">
        <f t="shared" si="21"/>
        <v>F</v>
      </c>
      <c r="R9" s="267" t="str">
        <f t="shared" si="22"/>
        <v>…</v>
      </c>
      <c r="S9" s="268">
        <f t="shared" si="23"/>
        <v>0.66666666666666663</v>
      </c>
      <c r="T9" s="269">
        <f t="shared" si="24"/>
        <v>1</v>
      </c>
      <c r="U9" s="111"/>
      <c r="V9" s="239">
        <v>5</v>
      </c>
      <c r="W9" s="240" t="s">
        <v>55</v>
      </c>
      <c r="X9" s="240" t="s">
        <v>30</v>
      </c>
      <c r="Y9" s="220" t="s">
        <v>11</v>
      </c>
      <c r="Z9" s="220" t="s">
        <v>9</v>
      </c>
      <c r="AA9" s="220" t="s">
        <v>11</v>
      </c>
      <c r="AB9" s="221">
        <v>10</v>
      </c>
      <c r="AC9" s="221">
        <v>12</v>
      </c>
      <c r="AD9" s="113">
        <f t="shared" si="3"/>
        <v>1</v>
      </c>
      <c r="AE9" s="137">
        <f>INDEX(DATA!$B$2:$H$37,MATCH(W9,DATA!$A$2:$A$37,0),MATCH(X9,DATA!$B$1:$H$1,0))</f>
        <v>6.9444444444444447E-4</v>
      </c>
      <c r="AF9" s="241">
        <v>0</v>
      </c>
      <c r="AG9" s="242">
        <f t="shared" si="6"/>
        <v>0</v>
      </c>
      <c r="AH9" s="5"/>
      <c r="AI9" s="218">
        <v>19</v>
      </c>
      <c r="AJ9" s="219" t="s">
        <v>3</v>
      </c>
      <c r="AK9" s="219" t="s">
        <v>30</v>
      </c>
      <c r="AL9" s="220" t="s">
        <v>11</v>
      </c>
      <c r="AM9" s="220" t="s">
        <v>9</v>
      </c>
      <c r="AN9" s="220" t="s">
        <v>11</v>
      </c>
      <c r="AO9" s="221">
        <v>8</v>
      </c>
      <c r="AP9" s="221">
        <v>12</v>
      </c>
      <c r="AQ9" s="113">
        <f t="shared" si="7"/>
        <v>1</v>
      </c>
      <c r="AR9" s="222">
        <v>16</v>
      </c>
      <c r="AS9" s="114">
        <f t="shared" si="8"/>
        <v>0.66666666666666663</v>
      </c>
      <c r="AT9" s="223">
        <v>30</v>
      </c>
      <c r="AU9" s="224">
        <f t="shared" si="4"/>
        <v>2.0833333333333336E-2</v>
      </c>
      <c r="AV9" s="41"/>
    </row>
    <row r="10" spans="1:48" x14ac:dyDescent="0.25">
      <c r="A10" s="267">
        <f t="shared" si="9"/>
        <v>6</v>
      </c>
      <c r="B10" s="267"/>
      <c r="C10" s="267" t="str">
        <f t="shared" si="10"/>
        <v>1600 DMR</v>
      </c>
      <c r="D10" s="268" t="str">
        <f t="shared" si="11"/>
        <v>VG</v>
      </c>
      <c r="E10" s="267" t="str">
        <f t="shared" si="12"/>
        <v>…</v>
      </c>
      <c r="F10" s="267" t="str">
        <f t="shared" si="13"/>
        <v>F</v>
      </c>
      <c r="G10" s="267" t="str">
        <f t="shared" si="14"/>
        <v>…</v>
      </c>
      <c r="H10" s="268">
        <f t="shared" si="15"/>
        <v>0.71736111111111101</v>
      </c>
      <c r="I10" s="269">
        <f t="shared" si="16"/>
        <v>2</v>
      </c>
      <c r="J10" s="95"/>
      <c r="K10" s="11"/>
      <c r="L10" s="269">
        <f t="shared" si="17"/>
        <v>20</v>
      </c>
      <c r="M10" s="267"/>
      <c r="N10" s="267" t="str">
        <f t="shared" si="18"/>
        <v>Triple Jump</v>
      </c>
      <c r="O10" s="267" t="str">
        <f t="shared" si="19"/>
        <v>VG</v>
      </c>
      <c r="P10" s="267" t="str">
        <f t="shared" si="20"/>
        <v>…</v>
      </c>
      <c r="Q10" s="270" t="str">
        <f t="shared" si="21"/>
        <v>F</v>
      </c>
      <c r="R10" s="267" t="str">
        <f t="shared" si="22"/>
        <v>…</v>
      </c>
      <c r="S10" s="268">
        <f t="shared" si="23"/>
        <v>0.72916666666666663</v>
      </c>
      <c r="T10" s="269">
        <f t="shared" si="24"/>
        <v>2</v>
      </c>
      <c r="U10" s="111"/>
      <c r="V10" s="239">
        <v>6</v>
      </c>
      <c r="W10" s="240" t="s">
        <v>64</v>
      </c>
      <c r="X10" s="240" t="s">
        <v>30</v>
      </c>
      <c r="Y10" s="220" t="s">
        <v>11</v>
      </c>
      <c r="Z10" s="220" t="s">
        <v>9</v>
      </c>
      <c r="AA10" s="220" t="s">
        <v>11</v>
      </c>
      <c r="AB10" s="221">
        <v>15</v>
      </c>
      <c r="AC10" s="221">
        <v>12</v>
      </c>
      <c r="AD10" s="113">
        <f t="shared" si="3"/>
        <v>2</v>
      </c>
      <c r="AE10" s="137">
        <f>INDEX(DATA!$B$2:$H$37,MATCH(W10,DATA!$A$2:$A$37,0),MATCH(X10,DATA!$B$1:$H$1,0))</f>
        <v>5.5555555555555558E-3</v>
      </c>
      <c r="AF10" s="241">
        <v>0</v>
      </c>
      <c r="AG10" s="242">
        <f t="shared" si="6"/>
        <v>0</v>
      </c>
      <c r="AH10" s="5"/>
      <c r="AI10" s="218">
        <v>20</v>
      </c>
      <c r="AJ10" s="219" t="s">
        <v>97</v>
      </c>
      <c r="AK10" s="219" t="s">
        <v>30</v>
      </c>
      <c r="AL10" s="220" t="s">
        <v>11</v>
      </c>
      <c r="AM10" s="220" t="s">
        <v>9</v>
      </c>
      <c r="AN10" s="220" t="s">
        <v>11</v>
      </c>
      <c r="AO10" s="221">
        <v>16</v>
      </c>
      <c r="AP10" s="221">
        <v>12</v>
      </c>
      <c r="AQ10" s="113">
        <f t="shared" si="7"/>
        <v>2</v>
      </c>
      <c r="AR10" s="222">
        <v>17.5</v>
      </c>
      <c r="AS10" s="114">
        <f t="shared" si="8"/>
        <v>0.72916666666666663</v>
      </c>
      <c r="AT10" s="223">
        <v>40</v>
      </c>
      <c r="AU10" s="224">
        <f t="shared" si="4"/>
        <v>5.5555555555555559E-2</v>
      </c>
      <c r="AV10" s="41"/>
    </row>
    <row r="11" spans="1:48" x14ac:dyDescent="0.25">
      <c r="A11" s="267">
        <f t="shared" si="9"/>
        <v>7</v>
      </c>
      <c r="B11" s="267"/>
      <c r="C11" s="267" t="str">
        <f t="shared" si="10"/>
        <v>400 M</v>
      </c>
      <c r="D11" s="268" t="str">
        <f t="shared" si="11"/>
        <v>VG</v>
      </c>
      <c r="E11" s="267" t="str">
        <f t="shared" si="12"/>
        <v>…</v>
      </c>
      <c r="F11" s="267" t="str">
        <f t="shared" si="13"/>
        <v>F</v>
      </c>
      <c r="G11" s="267" t="str">
        <f t="shared" si="14"/>
        <v>…</v>
      </c>
      <c r="H11" s="268">
        <f t="shared" si="15"/>
        <v>0.72847222222222208</v>
      </c>
      <c r="I11" s="269">
        <f t="shared" si="16"/>
        <v>2</v>
      </c>
      <c r="J11" s="95"/>
      <c r="K11" s="11"/>
      <c r="L11" s="96" t="str">
        <f t="shared" si="17"/>
        <v/>
      </c>
      <c r="M11" s="90"/>
      <c r="N11" s="90" t="str">
        <f t="shared" si="18"/>
        <v/>
      </c>
      <c r="O11" s="90" t="str">
        <f t="shared" si="19"/>
        <v/>
      </c>
      <c r="P11" s="90" t="str">
        <f t="shared" si="20"/>
        <v/>
      </c>
      <c r="Q11" s="97" t="str">
        <f t="shared" si="21"/>
        <v/>
      </c>
      <c r="R11" s="90" t="str">
        <f t="shared" si="22"/>
        <v/>
      </c>
      <c r="S11" s="95" t="str">
        <f t="shared" si="23"/>
        <v/>
      </c>
      <c r="T11" s="96" t="str">
        <f t="shared" si="24"/>
        <v/>
      </c>
      <c r="U11" s="111"/>
      <c r="V11" s="239">
        <v>7</v>
      </c>
      <c r="W11" s="240" t="s">
        <v>57</v>
      </c>
      <c r="X11" s="240" t="s">
        <v>30</v>
      </c>
      <c r="Y11" s="220" t="s">
        <v>11</v>
      </c>
      <c r="Z11" s="220" t="s">
        <v>9</v>
      </c>
      <c r="AA11" s="220" t="s">
        <v>11</v>
      </c>
      <c r="AB11" s="221">
        <v>6</v>
      </c>
      <c r="AC11" s="221">
        <v>4</v>
      </c>
      <c r="AD11" s="113">
        <f t="shared" si="3"/>
        <v>2</v>
      </c>
      <c r="AE11" s="137">
        <f>INDEX(DATA!$B$2:$H$37,MATCH(W11,DATA!$A$2:$A$37,0),MATCH(X11,DATA!$B$1:$H$1,0))</f>
        <v>2.0833333333333333E-3</v>
      </c>
      <c r="AF11" s="241">
        <v>0</v>
      </c>
      <c r="AG11" s="242">
        <f t="shared" si="6"/>
        <v>0</v>
      </c>
      <c r="AH11" s="5"/>
      <c r="AI11" s="218"/>
      <c r="AJ11" s="219"/>
      <c r="AK11" s="219"/>
      <c r="AL11" s="220" t="s">
        <v>11</v>
      </c>
      <c r="AM11" s="220" t="s">
        <v>9</v>
      </c>
      <c r="AN11" s="220" t="s">
        <v>11</v>
      </c>
      <c r="AO11" s="221"/>
      <c r="AP11" s="221">
        <v>12</v>
      </c>
      <c r="AQ11" s="113">
        <f t="shared" ref="AQ11:AQ12" si="25">ROUNDUP(AO11/AP11,0)</f>
        <v>0</v>
      </c>
      <c r="AR11" s="222">
        <v>16</v>
      </c>
      <c r="AS11" s="114" t="str">
        <f t="shared" si="8"/>
        <v/>
      </c>
      <c r="AT11" s="223">
        <v>41</v>
      </c>
      <c r="AU11" s="224">
        <f t="shared" si="4"/>
        <v>0</v>
      </c>
      <c r="AV11" s="41"/>
    </row>
    <row r="12" spans="1:48" x14ac:dyDescent="0.25">
      <c r="A12" s="267">
        <f t="shared" si="9"/>
        <v>8</v>
      </c>
      <c r="B12" s="267"/>
      <c r="C12" s="267" t="str">
        <f t="shared" si="10"/>
        <v>4x200 R</v>
      </c>
      <c r="D12" s="268" t="str">
        <f t="shared" si="11"/>
        <v>VG</v>
      </c>
      <c r="E12" s="267" t="str">
        <f t="shared" si="12"/>
        <v>…</v>
      </c>
      <c r="F12" s="267" t="str">
        <f t="shared" si="13"/>
        <v>F</v>
      </c>
      <c r="G12" s="267" t="str">
        <f t="shared" si="14"/>
        <v>…</v>
      </c>
      <c r="H12" s="268">
        <f t="shared" si="15"/>
        <v>0.73263888888888873</v>
      </c>
      <c r="I12" s="269">
        <f t="shared" si="16"/>
        <v>1</v>
      </c>
      <c r="J12" s="95"/>
      <c r="K12" s="11"/>
      <c r="L12" s="96" t="str">
        <f t="shared" si="17"/>
        <v/>
      </c>
      <c r="M12" s="90"/>
      <c r="N12" s="90" t="str">
        <f t="shared" si="18"/>
        <v/>
      </c>
      <c r="O12" s="90" t="str">
        <f t="shared" si="19"/>
        <v/>
      </c>
      <c r="P12" s="90" t="str">
        <f t="shared" si="20"/>
        <v/>
      </c>
      <c r="Q12" s="97" t="str">
        <f t="shared" si="21"/>
        <v/>
      </c>
      <c r="R12" s="90" t="str">
        <f t="shared" si="22"/>
        <v/>
      </c>
      <c r="S12" s="95" t="str">
        <f t="shared" si="23"/>
        <v/>
      </c>
      <c r="T12" s="96" t="str">
        <f t="shared" si="24"/>
        <v/>
      </c>
      <c r="U12" s="111"/>
      <c r="V12" s="239">
        <v>8</v>
      </c>
      <c r="W12" s="240" t="s">
        <v>100</v>
      </c>
      <c r="X12" s="240" t="s">
        <v>30</v>
      </c>
      <c r="Y12" s="220" t="s">
        <v>11</v>
      </c>
      <c r="Z12" s="220" t="s">
        <v>9</v>
      </c>
      <c r="AA12" s="220" t="s">
        <v>11</v>
      </c>
      <c r="AB12" s="221">
        <v>2</v>
      </c>
      <c r="AC12" s="221">
        <v>4</v>
      </c>
      <c r="AD12" s="113">
        <f t="shared" si="3"/>
        <v>1</v>
      </c>
      <c r="AE12" s="137">
        <f>INDEX(DATA!$B$2:$H$37,MATCH(W12,DATA!$A$2:$A$37,0),MATCH(X12,DATA!$B$1:$H$1,0))</f>
        <v>3.4722222222222225E-3</v>
      </c>
      <c r="AF12" s="241">
        <v>0</v>
      </c>
      <c r="AG12" s="242">
        <f t="shared" si="6"/>
        <v>0</v>
      </c>
      <c r="AH12" s="5"/>
      <c r="AI12" s="218"/>
      <c r="AJ12" s="219"/>
      <c r="AK12" s="219"/>
      <c r="AL12" s="220" t="s">
        <v>11</v>
      </c>
      <c r="AM12" s="220" t="s">
        <v>9</v>
      </c>
      <c r="AN12" s="220" t="s">
        <v>11</v>
      </c>
      <c r="AO12" s="221"/>
      <c r="AP12" s="221">
        <v>12</v>
      </c>
      <c r="AQ12" s="113">
        <f t="shared" si="25"/>
        <v>0</v>
      </c>
      <c r="AR12" s="222">
        <v>17.5</v>
      </c>
      <c r="AS12" s="114" t="str">
        <f t="shared" si="8"/>
        <v/>
      </c>
      <c r="AT12" s="223">
        <v>42</v>
      </c>
      <c r="AU12" s="224">
        <f t="shared" si="4"/>
        <v>0</v>
      </c>
      <c r="AV12" s="41"/>
    </row>
    <row r="13" spans="1:48" x14ac:dyDescent="0.25">
      <c r="A13" s="267">
        <f t="shared" si="9"/>
        <v>9</v>
      </c>
      <c r="B13" s="267"/>
      <c r="C13" s="267" t="str">
        <f t="shared" si="10"/>
        <v>100 HH</v>
      </c>
      <c r="D13" s="268" t="str">
        <f t="shared" si="11"/>
        <v>VG</v>
      </c>
      <c r="E13" s="267" t="str">
        <f t="shared" si="12"/>
        <v>…</v>
      </c>
      <c r="F13" s="267" t="str">
        <f t="shared" si="13"/>
        <v>F</v>
      </c>
      <c r="G13" s="267" t="str">
        <f t="shared" si="14"/>
        <v>…</v>
      </c>
      <c r="H13" s="268">
        <f t="shared" si="15"/>
        <v>0.73611111111111094</v>
      </c>
      <c r="I13" s="269">
        <f t="shared" si="16"/>
        <v>3</v>
      </c>
      <c r="J13" s="95"/>
      <c r="K13" s="11"/>
      <c r="L13" s="96"/>
      <c r="M13" s="90"/>
      <c r="N13" s="90"/>
      <c r="O13" s="90"/>
      <c r="P13" s="90"/>
      <c r="Q13" s="97"/>
      <c r="R13" s="90"/>
      <c r="S13" s="95"/>
      <c r="T13" s="96"/>
      <c r="U13" s="111"/>
      <c r="V13" s="239">
        <v>9</v>
      </c>
      <c r="W13" s="240" t="s">
        <v>68</v>
      </c>
      <c r="X13" s="240" t="s">
        <v>30</v>
      </c>
      <c r="Y13" s="220" t="s">
        <v>11</v>
      </c>
      <c r="Z13" s="220" t="s">
        <v>9</v>
      </c>
      <c r="AA13" s="220" t="s">
        <v>11</v>
      </c>
      <c r="AB13" s="221">
        <v>24</v>
      </c>
      <c r="AC13" s="221">
        <v>8</v>
      </c>
      <c r="AD13" s="113">
        <f t="shared" si="3"/>
        <v>3</v>
      </c>
      <c r="AE13" s="137">
        <f>INDEX(DATA!$B$2:$H$37,MATCH(W13,DATA!$A$2:$A$37,0),MATCH(X13,DATA!$B$1:$H$1,0))</f>
        <v>2.0833333333333333E-3</v>
      </c>
      <c r="AF13" s="241">
        <v>0</v>
      </c>
      <c r="AG13" s="242">
        <f t="shared" si="6"/>
        <v>0</v>
      </c>
      <c r="AH13" s="5"/>
      <c r="AI13" s="218"/>
      <c r="AJ13" s="219"/>
      <c r="AK13" s="219"/>
      <c r="AL13" s="220" t="s">
        <v>11</v>
      </c>
      <c r="AM13" s="220" t="s">
        <v>9</v>
      </c>
      <c r="AN13" s="220" t="s">
        <v>11</v>
      </c>
      <c r="AO13" s="221"/>
      <c r="AP13" s="221">
        <v>12</v>
      </c>
      <c r="AQ13" s="113">
        <f t="shared" ref="AQ13:AQ20" si="26">ROUNDUP(AO13/AP13,0)</f>
        <v>0</v>
      </c>
      <c r="AR13" s="222">
        <v>16</v>
      </c>
      <c r="AS13" s="114" t="str">
        <f t="shared" si="8"/>
        <v/>
      </c>
      <c r="AT13" s="223">
        <v>43</v>
      </c>
      <c r="AU13" s="224">
        <f t="shared" ref="AU13:AU20" si="27">TIMEVALUE("00:01:00 AM")*AT13*AQ13</f>
        <v>0</v>
      </c>
      <c r="AV13" s="30"/>
    </row>
    <row r="14" spans="1:48" x14ac:dyDescent="0.25">
      <c r="A14" s="267">
        <f t="shared" si="9"/>
        <v>10</v>
      </c>
      <c r="B14" s="267"/>
      <c r="C14" s="267" t="str">
        <f t="shared" si="10"/>
        <v>800 M</v>
      </c>
      <c r="D14" s="268" t="str">
        <f t="shared" si="11"/>
        <v>VG</v>
      </c>
      <c r="E14" s="267" t="str">
        <f t="shared" si="12"/>
        <v>…</v>
      </c>
      <c r="F14" s="267" t="str">
        <f t="shared" si="13"/>
        <v>F</v>
      </c>
      <c r="G14" s="267" t="str">
        <f t="shared" si="14"/>
        <v>…</v>
      </c>
      <c r="H14" s="268">
        <f t="shared" si="15"/>
        <v>0.74236111111111092</v>
      </c>
      <c r="I14" s="269">
        <f t="shared" si="16"/>
        <v>4</v>
      </c>
      <c r="J14" s="95"/>
      <c r="K14" s="11"/>
      <c r="L14" s="96"/>
      <c r="M14" s="90"/>
      <c r="N14" s="90"/>
      <c r="O14" s="90"/>
      <c r="P14" s="90"/>
      <c r="Q14" s="97"/>
      <c r="R14" s="90"/>
      <c r="S14" s="95"/>
      <c r="T14" s="96"/>
      <c r="U14" s="111"/>
      <c r="V14" s="239">
        <v>10</v>
      </c>
      <c r="W14" s="240" t="s">
        <v>58</v>
      </c>
      <c r="X14" s="240" t="s">
        <v>30</v>
      </c>
      <c r="Y14" s="220" t="s">
        <v>11</v>
      </c>
      <c r="Z14" s="220" t="s">
        <v>9</v>
      </c>
      <c r="AA14" s="220" t="s">
        <v>11</v>
      </c>
      <c r="AB14" s="221">
        <v>25</v>
      </c>
      <c r="AC14" s="221">
        <v>8</v>
      </c>
      <c r="AD14" s="113">
        <f t="shared" si="3"/>
        <v>4</v>
      </c>
      <c r="AE14" s="137">
        <f>INDEX(DATA!$B$2:$H$37,MATCH(W14,DATA!$A$2:$A$37,0),MATCH(X14,DATA!$B$1:$H$1,0))</f>
        <v>3.1250000000000002E-3</v>
      </c>
      <c r="AF14" s="241">
        <v>0</v>
      </c>
      <c r="AG14" s="242">
        <f t="shared" si="6"/>
        <v>0</v>
      </c>
      <c r="AH14" s="5"/>
      <c r="AI14" s="218"/>
      <c r="AJ14" s="219"/>
      <c r="AK14" s="219"/>
      <c r="AL14" s="220" t="s">
        <v>11</v>
      </c>
      <c r="AM14" s="220" t="s">
        <v>9</v>
      </c>
      <c r="AN14" s="220" t="s">
        <v>11</v>
      </c>
      <c r="AO14" s="221"/>
      <c r="AP14" s="221">
        <v>12</v>
      </c>
      <c r="AQ14" s="113">
        <f t="shared" si="26"/>
        <v>0</v>
      </c>
      <c r="AR14" s="222">
        <v>17</v>
      </c>
      <c r="AS14" s="114" t="str">
        <f t="shared" si="8"/>
        <v/>
      </c>
      <c r="AT14" s="223">
        <v>44</v>
      </c>
      <c r="AU14" s="224">
        <f t="shared" si="27"/>
        <v>0</v>
      </c>
      <c r="AV14" s="30"/>
    </row>
    <row r="15" spans="1:48" x14ac:dyDescent="0.25">
      <c r="A15" s="267">
        <f t="shared" si="9"/>
        <v>11</v>
      </c>
      <c r="B15" s="267"/>
      <c r="C15" s="267" t="str">
        <f t="shared" si="10"/>
        <v>200 M</v>
      </c>
      <c r="D15" s="268" t="str">
        <f t="shared" si="11"/>
        <v>VG</v>
      </c>
      <c r="E15" s="267" t="str">
        <f t="shared" si="12"/>
        <v>…</v>
      </c>
      <c r="F15" s="267" t="str">
        <f t="shared" si="13"/>
        <v>F</v>
      </c>
      <c r="G15" s="267" t="str">
        <f t="shared" si="14"/>
        <v>…</v>
      </c>
      <c r="H15" s="268">
        <f t="shared" si="15"/>
        <v>0.75486111111111087</v>
      </c>
      <c r="I15" s="269">
        <f t="shared" si="16"/>
        <v>2</v>
      </c>
      <c r="J15" s="95"/>
      <c r="K15" s="11"/>
      <c r="L15" s="99" t="s">
        <v>105</v>
      </c>
      <c r="M15" s="100"/>
      <c r="N15" s="100"/>
      <c r="O15" s="111"/>
      <c r="P15" s="111"/>
      <c r="Q15" s="253"/>
      <c r="R15" s="111"/>
      <c r="S15" s="254"/>
      <c r="T15" s="252"/>
      <c r="U15" s="111"/>
      <c r="V15" s="239">
        <v>11</v>
      </c>
      <c r="W15" s="240" t="s">
        <v>56</v>
      </c>
      <c r="X15" s="240" t="s">
        <v>30</v>
      </c>
      <c r="Y15" s="220" t="s">
        <v>11</v>
      </c>
      <c r="Z15" s="220" t="s">
        <v>9</v>
      </c>
      <c r="AA15" s="220" t="s">
        <v>11</v>
      </c>
      <c r="AB15" s="221">
        <v>12</v>
      </c>
      <c r="AC15" s="221">
        <v>8</v>
      </c>
      <c r="AD15" s="113">
        <f t="shared" si="3"/>
        <v>2</v>
      </c>
      <c r="AE15" s="137">
        <f>INDEX(DATA!$B$2:$H$37,MATCH(W15,DATA!$A$2:$A$37,0),MATCH(X15,DATA!$B$1:$H$1,0))</f>
        <v>2.0833333333333333E-3</v>
      </c>
      <c r="AF15" s="241">
        <v>0</v>
      </c>
      <c r="AG15" s="242">
        <f t="shared" si="6"/>
        <v>0</v>
      </c>
      <c r="AH15" s="5"/>
      <c r="AI15" s="218" t="s">
        <v>106</v>
      </c>
      <c r="AJ15" s="219"/>
      <c r="AK15" s="219"/>
      <c r="AL15" s="220"/>
      <c r="AM15" s="220"/>
      <c r="AN15" s="220"/>
      <c r="AO15" s="221"/>
      <c r="AP15" s="221">
        <v>12</v>
      </c>
      <c r="AQ15" s="113">
        <f t="shared" si="26"/>
        <v>0</v>
      </c>
      <c r="AR15" s="222">
        <v>18</v>
      </c>
      <c r="AS15" s="114" t="str">
        <f t="shared" si="8"/>
        <v/>
      </c>
      <c r="AT15" s="223">
        <v>45</v>
      </c>
      <c r="AU15" s="224">
        <f t="shared" si="27"/>
        <v>0</v>
      </c>
      <c r="AV15" s="30"/>
    </row>
    <row r="16" spans="1:48" x14ac:dyDescent="0.25">
      <c r="A16" s="267">
        <f t="shared" si="9"/>
        <v>12</v>
      </c>
      <c r="B16" s="267"/>
      <c r="C16" s="267" t="str">
        <f t="shared" si="10"/>
        <v>1500 M</v>
      </c>
      <c r="D16" s="268" t="str">
        <f t="shared" si="11"/>
        <v>VG</v>
      </c>
      <c r="E16" s="267" t="str">
        <f t="shared" si="12"/>
        <v>…</v>
      </c>
      <c r="F16" s="267" t="str">
        <f t="shared" si="13"/>
        <v>F</v>
      </c>
      <c r="G16" s="267" t="str">
        <f t="shared" si="14"/>
        <v>…</v>
      </c>
      <c r="H16" s="268">
        <f t="shared" si="15"/>
        <v>0.75902777777777752</v>
      </c>
      <c r="I16" s="269">
        <f t="shared" si="16"/>
        <v>1</v>
      </c>
      <c r="J16" s="95"/>
      <c r="K16" s="11"/>
      <c r="L16" s="99"/>
      <c r="M16" s="100" t="s">
        <v>28</v>
      </c>
      <c r="N16" s="100"/>
      <c r="O16" s="111"/>
      <c r="P16" s="111"/>
      <c r="Q16" s="253"/>
      <c r="R16" s="111"/>
      <c r="S16" s="254"/>
      <c r="T16" s="252"/>
      <c r="U16" s="111"/>
      <c r="V16" s="239">
        <v>12</v>
      </c>
      <c r="W16" s="240" t="s">
        <v>59</v>
      </c>
      <c r="X16" s="240" t="s">
        <v>30</v>
      </c>
      <c r="Y16" s="220" t="s">
        <v>11</v>
      </c>
      <c r="Z16" s="220" t="s">
        <v>9</v>
      </c>
      <c r="AA16" s="220" t="s">
        <v>11</v>
      </c>
      <c r="AB16" s="221">
        <v>8</v>
      </c>
      <c r="AC16" s="221">
        <v>8</v>
      </c>
      <c r="AD16" s="113">
        <f t="shared" si="3"/>
        <v>1</v>
      </c>
      <c r="AE16" s="137">
        <f>INDEX(DATA!$B$2:$H$37,MATCH(W16,DATA!$A$2:$A$37,0),MATCH(X16,DATA!$B$1:$H$1,0))</f>
        <v>5.5555555555555558E-3</v>
      </c>
      <c r="AF16" s="241">
        <v>0</v>
      </c>
      <c r="AG16" s="242">
        <f t="shared" si="6"/>
        <v>0</v>
      </c>
      <c r="AH16" s="5"/>
      <c r="AI16" s="218"/>
      <c r="AJ16" s="219"/>
      <c r="AK16" s="219"/>
      <c r="AL16" s="220"/>
      <c r="AM16" s="220"/>
      <c r="AN16" s="220"/>
      <c r="AO16" s="221"/>
      <c r="AP16" s="221">
        <v>12</v>
      </c>
      <c r="AQ16" s="113">
        <f t="shared" si="26"/>
        <v>0</v>
      </c>
      <c r="AR16" s="222">
        <v>19.5</v>
      </c>
      <c r="AS16" s="114" t="str">
        <f t="shared" si="8"/>
        <v/>
      </c>
      <c r="AT16" s="223">
        <v>46</v>
      </c>
      <c r="AU16" s="224">
        <f t="shared" si="27"/>
        <v>0</v>
      </c>
      <c r="AV16" s="30"/>
    </row>
    <row r="17" spans="1:48" x14ac:dyDescent="0.25">
      <c r="A17" s="267">
        <f t="shared" si="9"/>
        <v>13</v>
      </c>
      <c r="B17" s="267"/>
      <c r="C17" s="267" t="str">
        <f t="shared" si="10"/>
        <v>4x100 R</v>
      </c>
      <c r="D17" s="268" t="str">
        <f t="shared" si="11"/>
        <v>VG</v>
      </c>
      <c r="E17" s="267" t="str">
        <f t="shared" si="12"/>
        <v>…</v>
      </c>
      <c r="F17" s="267" t="str">
        <f t="shared" si="13"/>
        <v>F</v>
      </c>
      <c r="G17" s="267" t="str">
        <f t="shared" si="14"/>
        <v>…</v>
      </c>
      <c r="H17" s="268">
        <f t="shared" si="15"/>
        <v>0.76458333333333306</v>
      </c>
      <c r="I17" s="269">
        <f t="shared" si="16"/>
        <v>2</v>
      </c>
      <c r="J17" s="95"/>
      <c r="K17" s="11"/>
      <c r="L17" s="252"/>
      <c r="M17" s="111"/>
      <c r="N17" s="111"/>
      <c r="O17" s="111"/>
      <c r="P17" s="111"/>
      <c r="Q17" s="253"/>
      <c r="R17" s="111"/>
      <c r="S17" s="254"/>
      <c r="T17" s="252"/>
      <c r="U17" s="111"/>
      <c r="V17" s="239">
        <v>13</v>
      </c>
      <c r="W17" s="240" t="s">
        <v>99</v>
      </c>
      <c r="X17" s="240" t="s">
        <v>30</v>
      </c>
      <c r="Y17" s="220" t="s">
        <v>11</v>
      </c>
      <c r="Z17" s="220" t="s">
        <v>9</v>
      </c>
      <c r="AA17" s="220" t="s">
        <v>11</v>
      </c>
      <c r="AB17" s="221">
        <v>12</v>
      </c>
      <c r="AC17" s="221">
        <v>8</v>
      </c>
      <c r="AD17" s="113">
        <f t="shared" si="3"/>
        <v>2</v>
      </c>
      <c r="AE17" s="137">
        <f>INDEX(DATA!$B$2:$H$37,MATCH(W17,DATA!$A$2:$A$37,0),MATCH(X17,DATA!$B$1:$H$1,0))</f>
        <v>2.0833333333333333E-3</v>
      </c>
      <c r="AF17" s="241">
        <v>0</v>
      </c>
      <c r="AG17" s="242">
        <f t="shared" si="6"/>
        <v>0</v>
      </c>
      <c r="AH17" s="5"/>
      <c r="AI17" s="218"/>
      <c r="AJ17" s="219"/>
      <c r="AK17" s="219"/>
      <c r="AL17" s="220"/>
      <c r="AM17" s="220"/>
      <c r="AN17" s="220"/>
      <c r="AO17" s="221"/>
      <c r="AP17" s="221">
        <v>12</v>
      </c>
      <c r="AQ17" s="113">
        <f t="shared" si="26"/>
        <v>0</v>
      </c>
      <c r="AR17" s="222">
        <v>16</v>
      </c>
      <c r="AS17" s="114" t="str">
        <f t="shared" si="8"/>
        <v/>
      </c>
      <c r="AT17" s="223">
        <v>47</v>
      </c>
      <c r="AU17" s="224">
        <f t="shared" si="27"/>
        <v>0</v>
      </c>
      <c r="AV17" s="30"/>
    </row>
    <row r="18" spans="1:48" x14ac:dyDescent="0.25">
      <c r="A18" s="267">
        <f t="shared" si="9"/>
        <v>14</v>
      </c>
      <c r="B18" s="267"/>
      <c r="C18" s="267" t="str">
        <f t="shared" si="10"/>
        <v>4x400 R</v>
      </c>
      <c r="D18" s="268" t="str">
        <f t="shared" si="11"/>
        <v>VG</v>
      </c>
      <c r="E18" s="267" t="str">
        <f t="shared" si="12"/>
        <v>…</v>
      </c>
      <c r="F18" s="267" t="str">
        <f t="shared" si="13"/>
        <v>F</v>
      </c>
      <c r="G18" s="267" t="str">
        <f t="shared" si="14"/>
        <v>…</v>
      </c>
      <c r="H18" s="268">
        <f t="shared" si="15"/>
        <v>0.76874999999999971</v>
      </c>
      <c r="I18" s="269">
        <f t="shared" si="16"/>
        <v>1</v>
      </c>
      <c r="J18" s="95"/>
      <c r="K18" s="11"/>
      <c r="L18" s="252"/>
      <c r="M18" s="111"/>
      <c r="N18" s="111"/>
      <c r="O18" s="111"/>
      <c r="P18" s="111"/>
      <c r="Q18" s="253"/>
      <c r="R18" s="111"/>
      <c r="S18" s="254"/>
      <c r="T18" s="252"/>
      <c r="U18" s="111"/>
      <c r="V18" s="239">
        <v>14</v>
      </c>
      <c r="W18" s="240" t="s">
        <v>101</v>
      </c>
      <c r="X18" s="240" t="s">
        <v>30</v>
      </c>
      <c r="Y18" s="220" t="s">
        <v>11</v>
      </c>
      <c r="Z18" s="220" t="s">
        <v>9</v>
      </c>
      <c r="AA18" s="220" t="s">
        <v>11</v>
      </c>
      <c r="AB18" s="221">
        <v>6</v>
      </c>
      <c r="AC18" s="221">
        <v>8</v>
      </c>
      <c r="AD18" s="113">
        <f t="shared" si="3"/>
        <v>1</v>
      </c>
      <c r="AE18" s="137">
        <f>INDEX(DATA!$B$2:$H$37,MATCH(W18,DATA!$A$2:$A$37,0),MATCH(X18,DATA!$B$1:$H$1,0))</f>
        <v>4.8611111111111112E-3</v>
      </c>
      <c r="AF18" s="241">
        <v>0</v>
      </c>
      <c r="AG18" s="242">
        <f t="shared" si="6"/>
        <v>0</v>
      </c>
      <c r="AH18" s="5"/>
      <c r="AI18" s="218"/>
      <c r="AJ18" s="219"/>
      <c r="AK18" s="219"/>
      <c r="AL18" s="220"/>
      <c r="AM18" s="220"/>
      <c r="AN18" s="220"/>
      <c r="AO18" s="221"/>
      <c r="AP18" s="221">
        <v>12</v>
      </c>
      <c r="AQ18" s="113">
        <f t="shared" si="26"/>
        <v>0</v>
      </c>
      <c r="AR18" s="222">
        <v>17</v>
      </c>
      <c r="AS18" s="114" t="str">
        <f t="shared" si="8"/>
        <v/>
      </c>
      <c r="AT18" s="223">
        <v>48</v>
      </c>
      <c r="AU18" s="224">
        <f t="shared" si="27"/>
        <v>0</v>
      </c>
      <c r="AV18" s="30"/>
    </row>
    <row r="19" spans="1:48" x14ac:dyDescent="0.25">
      <c r="A19" s="267" t="str">
        <f t="shared" ref="A19:A20" si="28">IF(C19="","",V19)</f>
        <v/>
      </c>
      <c r="B19" s="267"/>
      <c r="C19" s="267" t="str">
        <f t="shared" ref="C19:C20" si="29">IF(W19="","",W19)</f>
        <v/>
      </c>
      <c r="D19" s="268" t="str">
        <f t="shared" ref="D19:D20" si="30">IF(C19="","",X19)</f>
        <v/>
      </c>
      <c r="E19" s="267" t="str">
        <f t="shared" ref="E19:E20" si="31">IF(C19="","",Y19)</f>
        <v/>
      </c>
      <c r="F19" s="267" t="str">
        <f t="shared" ref="F19:F20" si="32">IF(C19="","",Z19)</f>
        <v/>
      </c>
      <c r="G19" s="267" t="str">
        <f t="shared" ref="G19:G20" si="33">IF(C19="","",AA19)</f>
        <v/>
      </c>
      <c r="H19" s="268" t="str">
        <f t="shared" ref="H19:H20" si="34">IF(C19="","",$H18+(AD18*AE18)+AG18)</f>
        <v/>
      </c>
      <c r="I19" s="269" t="str">
        <f t="shared" ref="I19:I20" si="35">IF(C19="","",AD19)</f>
        <v/>
      </c>
      <c r="J19" s="95"/>
      <c r="K19" s="11"/>
      <c r="L19" s="252"/>
      <c r="M19" s="111"/>
      <c r="N19" s="111"/>
      <c r="O19" s="111"/>
      <c r="P19" s="111"/>
      <c r="Q19" s="253"/>
      <c r="R19" s="111"/>
      <c r="S19" s="254"/>
      <c r="T19" s="252"/>
      <c r="U19" s="111"/>
      <c r="V19" s="239"/>
      <c r="W19" s="240"/>
      <c r="X19" s="240"/>
      <c r="Y19" s="220" t="s">
        <v>11</v>
      </c>
      <c r="Z19" s="220" t="s">
        <v>9</v>
      </c>
      <c r="AA19" s="220" t="s">
        <v>11</v>
      </c>
      <c r="AB19" s="221"/>
      <c r="AC19" s="221">
        <v>8</v>
      </c>
      <c r="AD19" s="113">
        <f t="shared" si="3"/>
        <v>0</v>
      </c>
      <c r="AE19" s="137" t="e">
        <f>INDEX(DATA!$B$2:$H$37,MATCH(W19,DATA!$A$2:$A$37,0),MATCH(X19,DATA!$B$1:$H$1,0))</f>
        <v>#N/A</v>
      </c>
      <c r="AF19" s="241">
        <v>0</v>
      </c>
      <c r="AG19" s="242">
        <f t="shared" si="6"/>
        <v>0</v>
      </c>
      <c r="AH19" s="5"/>
      <c r="AI19" s="218"/>
      <c r="AJ19" s="219"/>
      <c r="AK19" s="219"/>
      <c r="AL19" s="220"/>
      <c r="AM19" s="220"/>
      <c r="AN19" s="220"/>
      <c r="AO19" s="221"/>
      <c r="AP19" s="221">
        <v>12</v>
      </c>
      <c r="AQ19" s="113">
        <f t="shared" si="26"/>
        <v>0</v>
      </c>
      <c r="AR19" s="222"/>
      <c r="AS19" s="114" t="str">
        <f t="shared" si="8"/>
        <v/>
      </c>
      <c r="AT19" s="223">
        <v>49</v>
      </c>
      <c r="AU19" s="224">
        <f t="shared" si="27"/>
        <v>0</v>
      </c>
      <c r="AV19" s="30"/>
    </row>
    <row r="20" spans="1:48" x14ac:dyDescent="0.25">
      <c r="A20" s="267" t="str">
        <f t="shared" si="28"/>
        <v/>
      </c>
      <c r="B20" s="267"/>
      <c r="C20" s="267" t="str">
        <f t="shared" si="29"/>
        <v/>
      </c>
      <c r="D20" s="268" t="str">
        <f t="shared" si="30"/>
        <v/>
      </c>
      <c r="E20" s="267" t="str">
        <f t="shared" si="31"/>
        <v/>
      </c>
      <c r="F20" s="267" t="str">
        <f t="shared" si="32"/>
        <v/>
      </c>
      <c r="G20" s="267" t="str">
        <f t="shared" si="33"/>
        <v/>
      </c>
      <c r="H20" s="268" t="str">
        <f t="shared" si="34"/>
        <v/>
      </c>
      <c r="I20" s="269" t="str">
        <f t="shared" si="35"/>
        <v/>
      </c>
      <c r="J20" s="95"/>
      <c r="K20" s="11"/>
      <c r="L20" s="252"/>
      <c r="M20" s="111"/>
      <c r="N20" s="111"/>
      <c r="O20" s="111"/>
      <c r="P20" s="111"/>
      <c r="Q20" s="253"/>
      <c r="R20" s="111"/>
      <c r="S20" s="254"/>
      <c r="T20" s="252"/>
      <c r="U20" s="111"/>
      <c r="V20" s="239"/>
      <c r="W20" s="240"/>
      <c r="X20" s="240"/>
      <c r="Y20" s="220" t="s">
        <v>11</v>
      </c>
      <c r="Z20" s="220" t="s">
        <v>9</v>
      </c>
      <c r="AA20" s="220" t="s">
        <v>11</v>
      </c>
      <c r="AB20" s="221"/>
      <c r="AC20" s="221">
        <v>8</v>
      </c>
      <c r="AD20" s="113">
        <f t="shared" si="3"/>
        <v>0</v>
      </c>
      <c r="AE20" s="137" t="e">
        <f>INDEX(DATA!$B$2:$H$37,MATCH(W20,DATA!$A$2:$A$37,0),MATCH(X20,DATA!$B$1:$H$1,0))</f>
        <v>#N/A</v>
      </c>
      <c r="AF20" s="241">
        <v>0</v>
      </c>
      <c r="AG20" s="242">
        <f t="shared" si="6"/>
        <v>0</v>
      </c>
      <c r="AH20" s="5"/>
      <c r="AI20" s="225"/>
      <c r="AJ20" s="226"/>
      <c r="AK20" s="226"/>
      <c r="AL20" s="227"/>
      <c r="AM20" s="227"/>
      <c r="AN20" s="227"/>
      <c r="AO20" s="228"/>
      <c r="AP20" s="228">
        <v>12</v>
      </c>
      <c r="AQ20" s="229">
        <f t="shared" si="26"/>
        <v>0</v>
      </c>
      <c r="AR20" s="230"/>
      <c r="AS20" s="231" t="str">
        <f>IF(AJ20="","",(TIMEVALUE("01:00:00 AM")*AR20))</f>
        <v/>
      </c>
      <c r="AT20" s="232">
        <v>50</v>
      </c>
      <c r="AU20" s="233">
        <f t="shared" si="27"/>
        <v>0</v>
      </c>
      <c r="AV20" s="30"/>
    </row>
    <row r="21" spans="1:48" x14ac:dyDescent="0.25">
      <c r="A21" s="267" t="str">
        <f t="shared" ref="A21:A22" si="36">IF(C21="","",V21)</f>
        <v/>
      </c>
      <c r="B21" s="267"/>
      <c r="C21" s="267" t="str">
        <f t="shared" ref="C21:C22" si="37">IF(W21="","",W21)</f>
        <v/>
      </c>
      <c r="D21" s="268" t="str">
        <f t="shared" ref="D21:D22" si="38">IF(C21="","",X21)</f>
        <v/>
      </c>
      <c r="E21" s="267" t="str">
        <f t="shared" ref="E21:E22" si="39">IF(C21="","",Y21)</f>
        <v/>
      </c>
      <c r="F21" s="267" t="str">
        <f t="shared" ref="F21:F22" si="40">IF(C21="","",Z21)</f>
        <v/>
      </c>
      <c r="G21" s="267" t="str">
        <f t="shared" ref="G21:G22" si="41">IF(C21="","",AA21)</f>
        <v/>
      </c>
      <c r="H21" s="268" t="str">
        <f t="shared" ref="H21:H22" si="42">IF(C21="","",$H20+(AD20*AE20)+AG20)</f>
        <v/>
      </c>
      <c r="I21" s="269" t="str">
        <f t="shared" ref="I21:I22" si="43">IF(C21="","",AD21)</f>
        <v/>
      </c>
      <c r="J21" s="95"/>
      <c r="K21" s="98"/>
      <c r="L21" s="104"/>
      <c r="M21" s="101"/>
      <c r="N21" s="101"/>
      <c r="O21" s="101"/>
      <c r="P21" s="101"/>
      <c r="Q21" s="102"/>
      <c r="R21" s="101"/>
      <c r="S21" s="103"/>
      <c r="T21" s="104"/>
      <c r="U21" s="111"/>
      <c r="V21" s="239"/>
      <c r="W21" s="240"/>
      <c r="X21" s="240"/>
      <c r="Y21" s="220" t="s">
        <v>11</v>
      </c>
      <c r="Z21" s="220" t="s">
        <v>9</v>
      </c>
      <c r="AA21" s="220" t="s">
        <v>11</v>
      </c>
      <c r="AB21" s="221"/>
      <c r="AC21" s="221">
        <v>8</v>
      </c>
      <c r="AD21" s="113">
        <f t="shared" si="3"/>
        <v>0</v>
      </c>
      <c r="AE21" s="137" t="e">
        <f>INDEX(DATA!$B$2:$H$37,MATCH(W21,DATA!$A$2:$A$37,0),MATCH(X21,DATA!$B$1:$H$1,0))</f>
        <v>#N/A</v>
      </c>
      <c r="AF21" s="241">
        <v>0</v>
      </c>
      <c r="AG21" s="242">
        <f t="shared" si="6"/>
        <v>0</v>
      </c>
      <c r="AH21" s="5"/>
      <c r="AI21" s="32"/>
      <c r="AJ21" s="33"/>
      <c r="AK21" s="33"/>
      <c r="AL21" s="30"/>
      <c r="AM21" s="42"/>
      <c r="AN21" s="42"/>
      <c r="AO21" s="22"/>
      <c r="AP21" s="36"/>
      <c r="AQ21" s="36"/>
      <c r="AR21" s="36"/>
      <c r="AS21" s="36"/>
      <c r="AT21" s="23"/>
      <c r="AU21" s="41"/>
      <c r="AV21" s="30"/>
    </row>
    <row r="22" spans="1:48" x14ac:dyDescent="0.25">
      <c r="A22" s="267" t="str">
        <f t="shared" si="36"/>
        <v/>
      </c>
      <c r="B22" s="267"/>
      <c r="C22" s="267" t="str">
        <f t="shared" si="37"/>
        <v/>
      </c>
      <c r="D22" s="268" t="str">
        <f t="shared" si="38"/>
        <v/>
      </c>
      <c r="E22" s="267" t="str">
        <f t="shared" si="39"/>
        <v/>
      </c>
      <c r="F22" s="267" t="str">
        <f t="shared" si="40"/>
        <v/>
      </c>
      <c r="G22" s="267" t="str">
        <f t="shared" si="41"/>
        <v/>
      </c>
      <c r="H22" s="268" t="str">
        <f t="shared" si="42"/>
        <v/>
      </c>
      <c r="I22" s="269" t="str">
        <f t="shared" si="43"/>
        <v/>
      </c>
      <c r="J22" s="95"/>
      <c r="K22" s="98"/>
      <c r="L22" s="99"/>
      <c r="M22" s="100"/>
      <c r="N22" s="100"/>
      <c r="O22" s="101"/>
      <c r="P22" s="101"/>
      <c r="Q22" s="102"/>
      <c r="R22" s="101"/>
      <c r="S22" s="103"/>
      <c r="T22" s="104"/>
      <c r="U22" s="111"/>
      <c r="V22" s="239"/>
      <c r="W22" s="240"/>
      <c r="X22" s="240"/>
      <c r="Y22" s="220" t="s">
        <v>11</v>
      </c>
      <c r="Z22" s="220" t="s">
        <v>9</v>
      </c>
      <c r="AA22" s="220" t="s">
        <v>11</v>
      </c>
      <c r="AB22" s="221"/>
      <c r="AC22" s="221">
        <v>8</v>
      </c>
      <c r="AD22" s="113">
        <f t="shared" si="3"/>
        <v>0</v>
      </c>
      <c r="AE22" s="137" t="e">
        <f>INDEX(DATA!$B$2:$H$37,MATCH(W22,DATA!$A$2:$A$37,0),MATCH(X22,DATA!$B$1:$H$1,0))</f>
        <v>#N/A</v>
      </c>
      <c r="AF22" s="241">
        <v>0</v>
      </c>
      <c r="AG22" s="242">
        <f t="shared" si="6"/>
        <v>0</v>
      </c>
      <c r="AH22" s="5"/>
      <c r="AI22" s="32"/>
      <c r="AJ22" s="33"/>
      <c r="AK22" s="33"/>
      <c r="AL22" s="30"/>
      <c r="AM22" s="42"/>
      <c r="AN22" s="42"/>
      <c r="AO22" s="22"/>
      <c r="AP22" s="36"/>
      <c r="AQ22" s="36"/>
      <c r="AR22" s="36"/>
      <c r="AS22" s="36"/>
      <c r="AT22" s="23"/>
      <c r="AU22" s="41"/>
      <c r="AV22" s="37"/>
    </row>
    <row r="23" spans="1:48" x14ac:dyDescent="0.25">
      <c r="A23" s="90"/>
      <c r="B23" s="90"/>
      <c r="C23" s="240"/>
      <c r="D23" s="250"/>
      <c r="E23" s="240"/>
      <c r="F23" s="240"/>
      <c r="G23" s="240"/>
      <c r="H23" s="250"/>
      <c r="I23" s="251"/>
      <c r="J23" s="250"/>
      <c r="K23" s="105"/>
      <c r="L23" s="99"/>
      <c r="M23" s="100"/>
      <c r="N23" s="100"/>
      <c r="O23" s="101"/>
      <c r="P23" s="101"/>
      <c r="Q23" s="102"/>
      <c r="R23" s="101"/>
      <c r="S23" s="103"/>
      <c r="T23" s="104"/>
      <c r="U23" s="111"/>
      <c r="V23" s="239" t="s">
        <v>106</v>
      </c>
      <c r="W23" s="240"/>
      <c r="X23" s="240"/>
      <c r="Y23" s="220"/>
      <c r="Z23" s="220"/>
      <c r="AA23" s="220"/>
      <c r="AB23" s="221"/>
      <c r="AC23" s="221">
        <v>8</v>
      </c>
      <c r="AD23" s="113">
        <f t="shared" si="3"/>
        <v>0</v>
      </c>
      <c r="AE23" s="137" t="e">
        <f>INDEX(DATA!$B$2:$H$37,MATCH(W23,DATA!$A$2:$A$37,0),MATCH(X23,DATA!$B$1:$H$1,0))</f>
        <v>#N/A</v>
      </c>
      <c r="AF23" s="241">
        <v>0</v>
      </c>
      <c r="AG23" s="242">
        <f t="shared" si="6"/>
        <v>0</v>
      </c>
      <c r="AH23" s="5"/>
      <c r="AI23" s="84" t="s">
        <v>42</v>
      </c>
      <c r="AJ23" s="84"/>
      <c r="AK23" s="85"/>
      <c r="AL23" s="86"/>
      <c r="AM23" s="87"/>
      <c r="AN23" s="87"/>
      <c r="AO23" s="22"/>
      <c r="AP23" s="36"/>
      <c r="AQ23" s="36"/>
      <c r="AR23" s="36"/>
      <c r="AS23" s="36"/>
      <c r="AT23" s="129"/>
      <c r="AU23" s="28"/>
      <c r="AV23" s="37"/>
    </row>
    <row r="24" spans="1:48" x14ac:dyDescent="0.25">
      <c r="A24" s="111"/>
      <c r="B24" s="111"/>
      <c r="C24" s="240"/>
      <c r="D24" s="250"/>
      <c r="E24" s="240"/>
      <c r="F24" s="240"/>
      <c r="G24" s="240"/>
      <c r="H24" s="250"/>
      <c r="I24" s="251"/>
      <c r="J24" s="250"/>
      <c r="K24" s="106"/>
      <c r="L24" s="104"/>
      <c r="M24" s="101"/>
      <c r="N24" s="101"/>
      <c r="O24" s="101"/>
      <c r="P24" s="101"/>
      <c r="Q24" s="102"/>
      <c r="R24" s="101"/>
      <c r="S24" s="103"/>
      <c r="T24" s="104"/>
      <c r="U24" s="111"/>
      <c r="V24" s="239"/>
      <c r="W24" s="240"/>
      <c r="X24" s="240"/>
      <c r="Y24" s="220"/>
      <c r="Z24" s="220"/>
      <c r="AA24" s="220"/>
      <c r="AB24" s="221"/>
      <c r="AC24" s="221">
        <v>8</v>
      </c>
      <c r="AD24" s="113">
        <f t="shared" si="3"/>
        <v>0</v>
      </c>
      <c r="AE24" s="137" t="e">
        <f>INDEX(DATA!$B$2:$H$37,MATCH(W24,DATA!$A$2:$A$37,0),MATCH(X24,DATA!$B$1:$H$1,0))</f>
        <v>#N/A</v>
      </c>
      <c r="AF24" s="241">
        <v>0</v>
      </c>
      <c r="AG24" s="242">
        <f t="shared" si="6"/>
        <v>0</v>
      </c>
      <c r="AH24" s="5"/>
      <c r="AI24" s="79" t="s">
        <v>12</v>
      </c>
      <c r="AJ24" s="79" t="s">
        <v>0</v>
      </c>
      <c r="AK24" s="79" t="s">
        <v>43</v>
      </c>
      <c r="AL24" s="80" t="s">
        <v>5</v>
      </c>
      <c r="AM24" s="80" t="s">
        <v>44</v>
      </c>
      <c r="AN24" s="80" t="s">
        <v>45</v>
      </c>
      <c r="AO24" s="22"/>
      <c r="AP24" s="36"/>
      <c r="AQ24" s="36"/>
      <c r="AR24" s="36"/>
      <c r="AS24" s="36"/>
      <c r="AT24" s="130"/>
      <c r="AU24" s="30"/>
      <c r="AV24" s="37"/>
    </row>
    <row r="25" spans="1:48" x14ac:dyDescent="0.25">
      <c r="A25" s="111"/>
      <c r="B25" s="111"/>
      <c r="C25" s="240"/>
      <c r="D25" s="250"/>
      <c r="E25" s="240"/>
      <c r="F25" s="240"/>
      <c r="G25" s="240"/>
      <c r="H25" s="250"/>
      <c r="I25" s="251"/>
      <c r="J25" s="250"/>
      <c r="K25" s="106"/>
      <c r="L25" s="104"/>
      <c r="M25" s="101"/>
      <c r="N25" s="101"/>
      <c r="O25" s="101"/>
      <c r="P25" s="101"/>
      <c r="Q25" s="102"/>
      <c r="R25" s="101"/>
      <c r="S25" s="103"/>
      <c r="T25" s="104"/>
      <c r="U25" s="111"/>
      <c r="V25" s="239"/>
      <c r="W25" s="240"/>
      <c r="X25" s="240"/>
      <c r="Y25" s="220"/>
      <c r="Z25" s="220"/>
      <c r="AA25" s="220"/>
      <c r="AB25" s="221"/>
      <c r="AC25" s="221">
        <v>8</v>
      </c>
      <c r="AD25" s="113">
        <f t="shared" si="3"/>
        <v>0</v>
      </c>
      <c r="AE25" s="137" t="e">
        <f>INDEX(DATA!$B$2:$H$37,MATCH(W25,DATA!$A$2:$A$37,0),MATCH(X25,DATA!$B$1:$H$1,0))</f>
        <v>#N/A</v>
      </c>
      <c r="AF25" s="241">
        <v>0</v>
      </c>
      <c r="AG25" s="242">
        <f t="shared" si="6"/>
        <v>0</v>
      </c>
      <c r="AH25" s="5"/>
      <c r="AI25" s="81">
        <f>IF(V5="","",V5)</f>
        <v>1</v>
      </c>
      <c r="AJ25" s="82" t="str">
        <f>IF(W5="","",W5)</f>
        <v>800 SMR</v>
      </c>
      <c r="AK25" s="38">
        <v>2</v>
      </c>
      <c r="AL25" s="83">
        <f>IF(AB5="","",AB5)</f>
        <v>9</v>
      </c>
      <c r="AM25" s="115">
        <f>IF(AL25="","",AK25*AL25)</f>
        <v>18</v>
      </c>
      <c r="AN25" s="74" t="s">
        <v>46</v>
      </c>
      <c r="AO25" s="22"/>
      <c r="AP25" s="36"/>
      <c r="AQ25" s="36"/>
      <c r="AR25" s="36"/>
      <c r="AS25" s="36"/>
      <c r="AT25" s="52"/>
      <c r="AU25" s="53"/>
    </row>
    <row r="26" spans="1:48" x14ac:dyDescent="0.25">
      <c r="A26" s="111"/>
      <c r="B26" s="111"/>
      <c r="C26" s="240"/>
      <c r="D26" s="250"/>
      <c r="E26" s="240"/>
      <c r="F26" s="240"/>
      <c r="G26" s="240"/>
      <c r="H26" s="250"/>
      <c r="I26" s="251"/>
      <c r="J26" s="250"/>
      <c r="K26" s="106"/>
      <c r="L26" s="104"/>
      <c r="M26" s="101"/>
      <c r="N26" s="101"/>
      <c r="O26" s="101"/>
      <c r="P26" s="101"/>
      <c r="Q26" s="102"/>
      <c r="R26" s="101"/>
      <c r="S26" s="103"/>
      <c r="T26" s="104"/>
      <c r="U26" s="111"/>
      <c r="V26" s="239"/>
      <c r="W26" s="240"/>
      <c r="X26" s="240"/>
      <c r="Y26" s="220"/>
      <c r="Z26" s="220"/>
      <c r="AA26" s="220"/>
      <c r="AB26" s="221"/>
      <c r="AC26" s="221">
        <v>8</v>
      </c>
      <c r="AD26" s="113">
        <f t="shared" si="3"/>
        <v>0</v>
      </c>
      <c r="AE26" s="137" t="e">
        <f>INDEX(DATA!$B$2:$H$37,MATCH(W26,DATA!$A$2:$A$37,0),MATCH(X26,DATA!$B$1:$H$1,0))</f>
        <v>#N/A</v>
      </c>
      <c r="AF26" s="241">
        <v>0</v>
      </c>
      <c r="AG26" s="242">
        <f t="shared" si="6"/>
        <v>0</v>
      </c>
      <c r="AH26" s="5"/>
      <c r="AI26" s="81">
        <f t="shared" ref="AI26:AI56" si="44">IF(V6="","",V6)</f>
        <v>2</v>
      </c>
      <c r="AJ26" s="82" t="str">
        <f t="shared" ref="AJ26:AJ56" si="45">IF(W6="","",W6)</f>
        <v>3000 M</v>
      </c>
      <c r="AK26" s="38">
        <v>2</v>
      </c>
      <c r="AL26" s="83">
        <f t="shared" ref="AL26:AL56" si="46">IF(AB6="","",AB6)</f>
        <v>7</v>
      </c>
      <c r="AM26" s="115">
        <f t="shared" ref="AM26:AM56" si="47">IF(AL26="","",AK26*AL26)</f>
        <v>14</v>
      </c>
      <c r="AN26" s="74" t="s">
        <v>46</v>
      </c>
      <c r="AO26" s="22"/>
      <c r="AP26" s="36"/>
      <c r="AQ26" s="36"/>
      <c r="AR26" s="36"/>
      <c r="AS26" s="36"/>
      <c r="AT26" s="52"/>
      <c r="AU26" s="53"/>
    </row>
    <row r="27" spans="1:48" x14ac:dyDescent="0.25">
      <c r="A27" s="111"/>
      <c r="B27" s="111"/>
      <c r="C27" s="240"/>
      <c r="D27" s="250"/>
      <c r="E27" s="240"/>
      <c r="F27" s="240"/>
      <c r="G27" s="240"/>
      <c r="H27" s="250"/>
      <c r="I27" s="251"/>
      <c r="J27" s="250"/>
      <c r="K27" s="106"/>
      <c r="L27" s="104"/>
      <c r="M27" s="101"/>
      <c r="N27" s="101"/>
      <c r="O27" s="101"/>
      <c r="P27" s="101"/>
      <c r="Q27" s="102"/>
      <c r="R27" s="101"/>
      <c r="S27" s="103"/>
      <c r="T27" s="104"/>
      <c r="U27" s="111"/>
      <c r="V27" s="239"/>
      <c r="W27" s="240"/>
      <c r="X27" s="240"/>
      <c r="Y27" s="220"/>
      <c r="Z27" s="220"/>
      <c r="AA27" s="220"/>
      <c r="AB27" s="221"/>
      <c r="AC27" s="221">
        <v>8</v>
      </c>
      <c r="AD27" s="113">
        <f t="shared" si="3"/>
        <v>0</v>
      </c>
      <c r="AE27" s="137" t="e">
        <f>INDEX(DATA!$B$2:$H$37,MATCH(W27,DATA!$A$2:$A$37,0),MATCH(X27,DATA!$B$1:$H$1,0))</f>
        <v>#N/A</v>
      </c>
      <c r="AF27" s="241">
        <v>0</v>
      </c>
      <c r="AG27" s="242">
        <f t="shared" si="6"/>
        <v>0</v>
      </c>
      <c r="AH27" s="5"/>
      <c r="AI27" s="81">
        <f t="shared" si="44"/>
        <v>3</v>
      </c>
      <c r="AJ27" s="82" t="str">
        <f t="shared" si="45"/>
        <v>4x800 R</v>
      </c>
      <c r="AK27" s="38">
        <v>2</v>
      </c>
      <c r="AL27" s="83">
        <f t="shared" si="46"/>
        <v>12</v>
      </c>
      <c r="AM27" s="115">
        <f t="shared" si="47"/>
        <v>24</v>
      </c>
      <c r="AN27" s="51" t="s">
        <v>47</v>
      </c>
      <c r="AO27" s="22"/>
      <c r="AP27" s="36"/>
      <c r="AQ27" s="36"/>
      <c r="AR27" s="36"/>
      <c r="AS27" s="36"/>
      <c r="AT27" s="52"/>
      <c r="AU27" s="53"/>
    </row>
    <row r="28" spans="1:48" x14ac:dyDescent="0.25">
      <c r="A28" s="111"/>
      <c r="B28" s="111"/>
      <c r="C28" s="240"/>
      <c r="D28" s="250"/>
      <c r="E28" s="240"/>
      <c r="F28" s="240"/>
      <c r="G28" s="240"/>
      <c r="H28" s="250"/>
      <c r="I28" s="251"/>
      <c r="J28" s="250"/>
      <c r="K28" s="106"/>
      <c r="L28" s="104"/>
      <c r="M28" s="101"/>
      <c r="N28" s="101"/>
      <c r="O28" s="101"/>
      <c r="P28" s="101"/>
      <c r="Q28" s="102"/>
      <c r="R28" s="101"/>
      <c r="S28" s="103"/>
      <c r="T28" s="104"/>
      <c r="U28" s="111"/>
      <c r="V28" s="239"/>
      <c r="W28" s="240"/>
      <c r="X28" s="240"/>
      <c r="Y28" s="220"/>
      <c r="Z28" s="220"/>
      <c r="AA28" s="220"/>
      <c r="AB28" s="221"/>
      <c r="AC28" s="221">
        <v>8</v>
      </c>
      <c r="AD28" s="113">
        <f t="shared" si="3"/>
        <v>0</v>
      </c>
      <c r="AE28" s="137" t="e">
        <f>INDEX(DATA!$B$2:$H$37,MATCH(W28,DATA!$A$2:$A$37,0),MATCH(X28,DATA!$B$1:$H$1,0))</f>
        <v>#N/A</v>
      </c>
      <c r="AF28" s="241">
        <v>0</v>
      </c>
      <c r="AG28" s="242">
        <f t="shared" si="6"/>
        <v>0</v>
      </c>
      <c r="AH28" s="5"/>
      <c r="AI28" s="81">
        <f t="shared" si="44"/>
        <v>4</v>
      </c>
      <c r="AJ28" s="82" t="str">
        <f t="shared" si="45"/>
        <v>400 S.H.R</v>
      </c>
      <c r="AK28" s="38">
        <v>2</v>
      </c>
      <c r="AL28" s="83">
        <f t="shared" si="46"/>
        <v>10</v>
      </c>
      <c r="AM28" s="115">
        <f t="shared" si="47"/>
        <v>20</v>
      </c>
      <c r="AN28" s="74" t="s">
        <v>47</v>
      </c>
      <c r="AO28" s="22"/>
      <c r="AP28" s="36"/>
      <c r="AQ28" s="36"/>
      <c r="AR28" s="36"/>
      <c r="AS28" s="36"/>
      <c r="AT28" s="52"/>
      <c r="AU28" s="53"/>
    </row>
    <row r="29" spans="1:48" x14ac:dyDescent="0.25">
      <c r="A29" s="111"/>
      <c r="B29" s="111"/>
      <c r="C29" s="240"/>
      <c r="D29" s="250"/>
      <c r="E29" s="240"/>
      <c r="F29" s="240"/>
      <c r="G29" s="240"/>
      <c r="H29" s="250"/>
      <c r="I29" s="251"/>
      <c r="J29" s="250"/>
      <c r="K29" s="106"/>
      <c r="L29" s="104"/>
      <c r="M29" s="101"/>
      <c r="N29" s="101"/>
      <c r="O29" s="101"/>
      <c r="P29" s="101"/>
      <c r="Q29" s="102"/>
      <c r="R29" s="101"/>
      <c r="S29" s="103"/>
      <c r="T29" s="104"/>
      <c r="U29" s="111"/>
      <c r="V29" s="239"/>
      <c r="W29" s="240"/>
      <c r="X29" s="240"/>
      <c r="Y29" s="220"/>
      <c r="Z29" s="220"/>
      <c r="AA29" s="220"/>
      <c r="AB29" s="221"/>
      <c r="AC29" s="221">
        <v>18</v>
      </c>
      <c r="AD29" s="113">
        <f t="shared" si="3"/>
        <v>0</v>
      </c>
      <c r="AE29" s="137" t="e">
        <f>INDEX(DATA!$B$2:$H$37,MATCH(W29,DATA!$A$2:$A$37,0),MATCH(X29,DATA!$B$1:$H$1,0))</f>
        <v>#N/A</v>
      </c>
      <c r="AF29" s="241">
        <v>0</v>
      </c>
      <c r="AG29" s="242">
        <f t="shared" si="6"/>
        <v>0</v>
      </c>
      <c r="AH29" s="5"/>
      <c r="AI29" s="81">
        <f t="shared" si="44"/>
        <v>5</v>
      </c>
      <c r="AJ29" s="82" t="str">
        <f t="shared" si="45"/>
        <v>100 M</v>
      </c>
      <c r="AK29" s="38">
        <v>2</v>
      </c>
      <c r="AL29" s="83">
        <f t="shared" si="46"/>
        <v>10</v>
      </c>
      <c r="AM29" s="115">
        <f t="shared" si="47"/>
        <v>20</v>
      </c>
      <c r="AN29" s="74" t="s">
        <v>47</v>
      </c>
      <c r="AO29" s="22"/>
      <c r="AP29" s="36"/>
      <c r="AQ29" s="36"/>
      <c r="AR29" s="36"/>
      <c r="AS29" s="36"/>
      <c r="AT29" s="52"/>
      <c r="AU29" s="53"/>
    </row>
    <row r="30" spans="1:48" x14ac:dyDescent="0.25">
      <c r="A30" s="111"/>
      <c r="B30" s="111"/>
      <c r="C30" s="240"/>
      <c r="D30" s="250"/>
      <c r="E30" s="240"/>
      <c r="F30" s="240"/>
      <c r="G30" s="240"/>
      <c r="H30" s="250"/>
      <c r="I30" s="251"/>
      <c r="J30" s="250"/>
      <c r="K30" s="106"/>
      <c r="L30" s="104"/>
      <c r="M30" s="101"/>
      <c r="N30" s="101"/>
      <c r="O30" s="101"/>
      <c r="P30" s="101"/>
      <c r="Q30" s="102"/>
      <c r="R30" s="101"/>
      <c r="S30" s="103"/>
      <c r="T30" s="104"/>
      <c r="U30" s="111"/>
      <c r="V30" s="239"/>
      <c r="W30" s="240"/>
      <c r="X30" s="240"/>
      <c r="Y30" s="220"/>
      <c r="Z30" s="220"/>
      <c r="AA30" s="220"/>
      <c r="AB30" s="221"/>
      <c r="AC30" s="221">
        <v>18</v>
      </c>
      <c r="AD30" s="113">
        <f t="shared" si="3"/>
        <v>0</v>
      </c>
      <c r="AE30" s="137" t="e">
        <f>INDEX(DATA!$B$2:$H$37,MATCH(W30,DATA!$A$2:$A$37,0),MATCH(X30,DATA!$B$1:$H$1,0))</f>
        <v>#N/A</v>
      </c>
      <c r="AF30" s="241">
        <v>0</v>
      </c>
      <c r="AG30" s="242">
        <f t="shared" si="6"/>
        <v>0</v>
      </c>
      <c r="AH30" s="5"/>
      <c r="AI30" s="81">
        <f t="shared" si="44"/>
        <v>6</v>
      </c>
      <c r="AJ30" s="82" t="str">
        <f t="shared" si="45"/>
        <v>1600 DMR</v>
      </c>
      <c r="AK30" s="32">
        <v>2</v>
      </c>
      <c r="AL30" s="83">
        <f t="shared" si="46"/>
        <v>15</v>
      </c>
      <c r="AM30" s="115">
        <f t="shared" si="47"/>
        <v>30</v>
      </c>
      <c r="AN30" s="51" t="s">
        <v>47</v>
      </c>
      <c r="AO30" s="35"/>
      <c r="AP30" s="36"/>
      <c r="AQ30" s="36"/>
      <c r="AR30" s="36"/>
      <c r="AS30" s="36"/>
      <c r="AT30" s="52"/>
      <c r="AU30" s="53"/>
    </row>
    <row r="31" spans="1:48" x14ac:dyDescent="0.25">
      <c r="A31" s="111"/>
      <c r="B31" s="111"/>
      <c r="C31" s="240"/>
      <c r="D31" s="250"/>
      <c r="E31" s="240"/>
      <c r="F31" s="240"/>
      <c r="G31" s="240"/>
      <c r="H31" s="250"/>
      <c r="I31" s="251"/>
      <c r="J31" s="250"/>
      <c r="K31" s="106"/>
      <c r="L31" s="104"/>
      <c r="M31" s="101"/>
      <c r="N31" s="101"/>
      <c r="O31" s="101"/>
      <c r="P31" s="101"/>
      <c r="Q31" s="102"/>
      <c r="R31" s="101"/>
      <c r="S31" s="103"/>
      <c r="T31" s="104"/>
      <c r="U31" s="111"/>
      <c r="V31" s="239"/>
      <c r="W31" s="240"/>
      <c r="X31" s="240"/>
      <c r="Y31" s="220"/>
      <c r="Z31" s="220"/>
      <c r="AA31" s="220"/>
      <c r="AB31" s="221"/>
      <c r="AC31" s="221">
        <v>8</v>
      </c>
      <c r="AD31" s="113">
        <f t="shared" si="3"/>
        <v>0</v>
      </c>
      <c r="AE31" s="137" t="e">
        <f>INDEX(DATA!$B$2:$H$37,MATCH(W31,DATA!$A$2:$A$37,0),MATCH(X31,DATA!$B$1:$H$1,0))</f>
        <v>#N/A</v>
      </c>
      <c r="AF31" s="241">
        <v>0</v>
      </c>
      <c r="AG31" s="242">
        <f t="shared" si="6"/>
        <v>0</v>
      </c>
      <c r="AH31" s="5"/>
      <c r="AI31" s="81">
        <f t="shared" si="44"/>
        <v>7</v>
      </c>
      <c r="AJ31" s="82" t="str">
        <f t="shared" si="45"/>
        <v>400 M</v>
      </c>
      <c r="AK31" s="32">
        <v>1</v>
      </c>
      <c r="AL31" s="83">
        <f t="shared" si="46"/>
        <v>6</v>
      </c>
      <c r="AM31" s="115">
        <f t="shared" si="47"/>
        <v>6</v>
      </c>
      <c r="AN31" s="51" t="s">
        <v>49</v>
      </c>
      <c r="AO31" s="35"/>
      <c r="AP31" s="36"/>
      <c r="AQ31" s="36"/>
      <c r="AR31" s="36"/>
      <c r="AS31" s="36"/>
      <c r="AT31" s="52"/>
      <c r="AU31" s="53"/>
    </row>
    <row r="32" spans="1:48" x14ac:dyDescent="0.25">
      <c r="A32" s="111"/>
      <c r="B32" s="111"/>
      <c r="C32" s="240"/>
      <c r="D32" s="250"/>
      <c r="E32" s="240"/>
      <c r="F32" s="240"/>
      <c r="G32" s="240"/>
      <c r="H32" s="250"/>
      <c r="I32" s="251"/>
      <c r="J32" s="250"/>
      <c r="K32" s="106"/>
      <c r="L32" s="104"/>
      <c r="M32" s="101"/>
      <c r="N32" s="101"/>
      <c r="O32" s="101"/>
      <c r="P32" s="101"/>
      <c r="Q32" s="102"/>
      <c r="R32" s="101"/>
      <c r="S32" s="103"/>
      <c r="T32" s="104"/>
      <c r="U32" s="111"/>
      <c r="V32" s="239"/>
      <c r="W32" s="240"/>
      <c r="X32" s="240"/>
      <c r="Y32" s="220"/>
      <c r="Z32" s="220"/>
      <c r="AA32" s="220"/>
      <c r="AB32" s="221"/>
      <c r="AC32" s="221">
        <v>8</v>
      </c>
      <c r="AD32" s="113">
        <f t="shared" si="3"/>
        <v>0</v>
      </c>
      <c r="AE32" s="137" t="e">
        <f>INDEX(DATA!$B$2:$H$37,MATCH(W32,DATA!$A$2:$A$37,0),MATCH(X32,DATA!$B$1:$H$1,0))</f>
        <v>#N/A</v>
      </c>
      <c r="AF32" s="241">
        <v>0</v>
      </c>
      <c r="AG32" s="242">
        <f t="shared" si="6"/>
        <v>0</v>
      </c>
      <c r="AH32" s="5"/>
      <c r="AI32" s="81">
        <f t="shared" si="44"/>
        <v>8</v>
      </c>
      <c r="AJ32" s="82" t="str">
        <f t="shared" si="45"/>
        <v>4x200 R</v>
      </c>
      <c r="AK32" s="38">
        <v>1</v>
      </c>
      <c r="AL32" s="83">
        <f t="shared" si="46"/>
        <v>2</v>
      </c>
      <c r="AM32" s="115">
        <f t="shared" si="47"/>
        <v>2</v>
      </c>
      <c r="AN32" s="51" t="s">
        <v>49</v>
      </c>
      <c r="AO32" s="35"/>
      <c r="AP32" s="36"/>
      <c r="AQ32" s="36"/>
      <c r="AR32" s="36"/>
      <c r="AS32" s="36"/>
      <c r="AT32" s="52"/>
      <c r="AU32" s="53"/>
    </row>
    <row r="33" spans="1:47" x14ac:dyDescent="0.25">
      <c r="A33" s="111"/>
      <c r="B33" s="111"/>
      <c r="C33" s="240"/>
      <c r="D33" s="250"/>
      <c r="E33" s="240"/>
      <c r="F33" s="240"/>
      <c r="G33" s="240"/>
      <c r="H33" s="250"/>
      <c r="I33" s="251"/>
      <c r="J33" s="250"/>
      <c r="K33" s="106"/>
      <c r="L33" s="104"/>
      <c r="M33" s="101"/>
      <c r="N33" s="101"/>
      <c r="O33" s="101"/>
      <c r="P33" s="101"/>
      <c r="Q33" s="102"/>
      <c r="R33" s="101"/>
      <c r="S33" s="103"/>
      <c r="T33" s="104"/>
      <c r="U33" s="111"/>
      <c r="V33" s="239"/>
      <c r="W33" s="240"/>
      <c r="X33" s="240"/>
      <c r="Y33" s="220"/>
      <c r="Z33" s="220"/>
      <c r="AA33" s="220"/>
      <c r="AB33" s="221"/>
      <c r="AC33" s="221">
        <v>8</v>
      </c>
      <c r="AD33" s="113">
        <f t="shared" si="3"/>
        <v>0</v>
      </c>
      <c r="AE33" s="137" t="e">
        <f>INDEX(DATA!$B$2:$H$37,MATCH(W33,DATA!$A$2:$A$37,0),MATCH(X33,DATA!$B$1:$H$1,0))</f>
        <v>#N/A</v>
      </c>
      <c r="AF33" s="241">
        <v>0</v>
      </c>
      <c r="AG33" s="242">
        <f t="shared" si="6"/>
        <v>0</v>
      </c>
      <c r="AH33" s="5"/>
      <c r="AI33" s="81">
        <f t="shared" si="44"/>
        <v>9</v>
      </c>
      <c r="AJ33" s="82" t="str">
        <f t="shared" si="45"/>
        <v>100 HH</v>
      </c>
      <c r="AK33" s="38">
        <v>1</v>
      </c>
      <c r="AL33" s="83">
        <f t="shared" si="46"/>
        <v>24</v>
      </c>
      <c r="AM33" s="115">
        <f t="shared" si="47"/>
        <v>24</v>
      </c>
      <c r="AN33" s="51" t="s">
        <v>47</v>
      </c>
      <c r="AO33" s="35"/>
      <c r="AP33" s="36"/>
      <c r="AQ33" s="52"/>
      <c r="AR33" s="53"/>
      <c r="AS33" s="37"/>
      <c r="AT33" s="52"/>
      <c r="AU33" s="53"/>
    </row>
    <row r="34" spans="1:47" x14ac:dyDescent="0.25">
      <c r="A34" s="111"/>
      <c r="B34" s="111"/>
      <c r="C34" s="240"/>
      <c r="D34" s="250"/>
      <c r="E34" s="240"/>
      <c r="F34" s="240"/>
      <c r="G34" s="240"/>
      <c r="H34" s="250"/>
      <c r="I34" s="251"/>
      <c r="J34" s="250"/>
      <c r="K34" s="106"/>
      <c r="L34" s="104"/>
      <c r="M34" s="101"/>
      <c r="N34" s="101"/>
      <c r="O34" s="101"/>
      <c r="P34" s="101"/>
      <c r="Q34" s="102"/>
      <c r="R34" s="101"/>
      <c r="S34" s="103"/>
      <c r="T34" s="104"/>
      <c r="U34" s="111"/>
      <c r="V34" s="239"/>
      <c r="W34" s="240"/>
      <c r="X34" s="240"/>
      <c r="Y34" s="220"/>
      <c r="Z34" s="220"/>
      <c r="AA34" s="220"/>
      <c r="AB34" s="221"/>
      <c r="AC34" s="221">
        <v>8</v>
      </c>
      <c r="AD34" s="113">
        <f t="shared" si="3"/>
        <v>0</v>
      </c>
      <c r="AE34" s="137" t="e">
        <f>INDEX(DATA!$B$2:$H$37,MATCH(W34,DATA!$A$2:$A$37,0),MATCH(X34,DATA!$B$1:$H$1,0))</f>
        <v>#N/A</v>
      </c>
      <c r="AF34" s="241">
        <v>0</v>
      </c>
      <c r="AG34" s="242">
        <f t="shared" si="6"/>
        <v>0</v>
      </c>
      <c r="AH34" s="5"/>
      <c r="AI34" s="81">
        <f t="shared" si="44"/>
        <v>10</v>
      </c>
      <c r="AJ34" s="82" t="str">
        <f t="shared" si="45"/>
        <v>800 M</v>
      </c>
      <c r="AK34" s="38">
        <v>1</v>
      </c>
      <c r="AL34" s="83">
        <f t="shared" si="46"/>
        <v>25</v>
      </c>
      <c r="AM34" s="115">
        <f t="shared" si="47"/>
        <v>25</v>
      </c>
      <c r="AN34" s="51" t="s">
        <v>47</v>
      </c>
      <c r="AO34" s="35"/>
      <c r="AP34" s="36"/>
      <c r="AQ34" s="52"/>
      <c r="AR34" s="53"/>
      <c r="AS34" s="37"/>
      <c r="AT34" s="52"/>
      <c r="AU34" s="53"/>
    </row>
    <row r="35" spans="1:47" x14ac:dyDescent="0.25">
      <c r="A35" s="111"/>
      <c r="B35" s="111"/>
      <c r="C35" s="240"/>
      <c r="D35" s="250"/>
      <c r="E35" s="240"/>
      <c r="F35" s="240"/>
      <c r="G35" s="240"/>
      <c r="H35" s="250"/>
      <c r="I35" s="251"/>
      <c r="J35" s="250"/>
      <c r="K35" s="106"/>
      <c r="L35" s="104"/>
      <c r="M35" s="101"/>
      <c r="N35" s="101"/>
      <c r="O35" s="101"/>
      <c r="P35" s="101"/>
      <c r="Q35" s="102"/>
      <c r="R35" s="101"/>
      <c r="S35" s="103"/>
      <c r="T35" s="104"/>
      <c r="U35" s="111"/>
      <c r="V35" s="239"/>
      <c r="W35" s="240"/>
      <c r="X35" s="240"/>
      <c r="Y35" s="220"/>
      <c r="Z35" s="220"/>
      <c r="AA35" s="220"/>
      <c r="AB35" s="221"/>
      <c r="AC35" s="221">
        <v>8</v>
      </c>
      <c r="AD35" s="113">
        <f t="shared" ref="AD35:AD36" si="48">ROUNDUP(AB35/AC35,0)</f>
        <v>0</v>
      </c>
      <c r="AE35" s="137" t="e">
        <f>INDEX(DATA!$B$2:$H$37,MATCH(W35,DATA!$A$2:$A$37,0),MATCH(X35,DATA!$B$1:$H$1,0))</f>
        <v>#N/A</v>
      </c>
      <c r="AF35" s="241">
        <v>0</v>
      </c>
      <c r="AG35" s="242">
        <f t="shared" ref="AG35:AG36" si="49">TIMEVALUE("00:01:00 AM")*AF35</f>
        <v>0</v>
      </c>
      <c r="AH35" s="33"/>
      <c r="AI35" s="81">
        <f t="shared" si="44"/>
        <v>11</v>
      </c>
      <c r="AJ35" s="82" t="str">
        <f t="shared" si="45"/>
        <v>200 M</v>
      </c>
      <c r="AK35" s="38">
        <v>2</v>
      </c>
      <c r="AL35" s="83">
        <f t="shared" si="46"/>
        <v>12</v>
      </c>
      <c r="AM35" s="115">
        <f t="shared" si="47"/>
        <v>24</v>
      </c>
      <c r="AN35" s="51" t="s">
        <v>47</v>
      </c>
      <c r="AO35" s="35"/>
      <c r="AP35" s="36"/>
      <c r="AQ35" s="52"/>
      <c r="AR35" s="53"/>
      <c r="AS35" s="37"/>
      <c r="AT35" s="52"/>
      <c r="AU35" s="53"/>
    </row>
    <row r="36" spans="1:47" x14ac:dyDescent="0.25">
      <c r="A36" s="111"/>
      <c r="B36" s="111"/>
      <c r="C36" s="240"/>
      <c r="D36" s="250"/>
      <c r="E36" s="240"/>
      <c r="F36" s="240"/>
      <c r="G36" s="240"/>
      <c r="H36" s="250"/>
      <c r="I36" s="251"/>
      <c r="J36" s="250"/>
      <c r="K36" s="106"/>
      <c r="L36" s="104"/>
      <c r="M36" s="101"/>
      <c r="N36" s="101"/>
      <c r="O36" s="101"/>
      <c r="P36" s="101"/>
      <c r="Q36" s="102"/>
      <c r="R36" s="101"/>
      <c r="S36" s="103"/>
      <c r="T36" s="104"/>
      <c r="U36" s="111"/>
      <c r="V36" s="243"/>
      <c r="W36" s="244"/>
      <c r="X36" s="244"/>
      <c r="Y36" s="227"/>
      <c r="Z36" s="227"/>
      <c r="AA36" s="227"/>
      <c r="AB36" s="228"/>
      <c r="AC36" s="228">
        <v>8</v>
      </c>
      <c r="AD36" s="229">
        <f t="shared" si="48"/>
        <v>0</v>
      </c>
      <c r="AE36" s="245" t="e">
        <f>INDEX(DATA!$B$2:$H$37,MATCH(W36,DATA!$A$2:$A$37,0),MATCH(X36,DATA!$B$1:$H$1,0))</f>
        <v>#N/A</v>
      </c>
      <c r="AF36" s="246">
        <v>0</v>
      </c>
      <c r="AG36" s="247">
        <f t="shared" si="49"/>
        <v>0</v>
      </c>
      <c r="AH36" s="33"/>
      <c r="AI36" s="81">
        <f t="shared" si="44"/>
        <v>12</v>
      </c>
      <c r="AJ36" s="82" t="str">
        <f t="shared" si="45"/>
        <v>1500 M</v>
      </c>
      <c r="AK36" s="38">
        <v>2</v>
      </c>
      <c r="AL36" s="83">
        <f t="shared" si="46"/>
        <v>8</v>
      </c>
      <c r="AM36" s="115">
        <f t="shared" si="47"/>
        <v>16</v>
      </c>
      <c r="AN36" s="51" t="s">
        <v>47</v>
      </c>
      <c r="AO36" s="35"/>
      <c r="AP36" s="36"/>
      <c r="AQ36" s="52"/>
      <c r="AR36" s="53"/>
      <c r="AS36" s="37"/>
      <c r="AT36" s="52"/>
      <c r="AU36" s="53"/>
    </row>
    <row r="37" spans="1:47" x14ac:dyDescent="0.25">
      <c r="A37" s="101"/>
      <c r="B37" s="101"/>
      <c r="C37" s="101"/>
      <c r="D37" s="103"/>
      <c r="E37" s="101"/>
      <c r="F37" s="102"/>
      <c r="G37" s="101"/>
      <c r="H37" s="103"/>
      <c r="I37" s="104"/>
      <c r="J37" s="109"/>
      <c r="K37" s="106"/>
      <c r="L37" s="104"/>
      <c r="M37" s="101"/>
      <c r="N37" s="101"/>
      <c r="O37" s="101"/>
      <c r="P37" s="101"/>
      <c r="Q37" s="102"/>
      <c r="R37" s="101"/>
      <c r="S37" s="103"/>
      <c r="T37" s="104"/>
      <c r="W37" s="7"/>
      <c r="X37" s="7"/>
      <c r="Y37" s="7"/>
      <c r="Z37" s="7"/>
      <c r="AA37" s="7"/>
      <c r="AB37" s="34"/>
      <c r="AC37" s="34"/>
      <c r="AD37" s="69"/>
      <c r="AE37" s="53"/>
      <c r="AF37" s="5"/>
      <c r="AG37" s="32"/>
      <c r="AH37" s="33"/>
      <c r="AI37" s="81">
        <f t="shared" si="44"/>
        <v>13</v>
      </c>
      <c r="AJ37" s="82" t="str">
        <f t="shared" si="45"/>
        <v>4x100 R</v>
      </c>
      <c r="AK37" s="38">
        <v>1</v>
      </c>
      <c r="AL37" s="83">
        <f t="shared" si="46"/>
        <v>12</v>
      </c>
      <c r="AM37" s="115">
        <f t="shared" si="47"/>
        <v>12</v>
      </c>
      <c r="AN37" s="75" t="s">
        <v>47</v>
      </c>
      <c r="AO37" s="35"/>
      <c r="AP37" s="36"/>
      <c r="AQ37" s="52"/>
      <c r="AR37" s="53"/>
      <c r="AS37" s="37"/>
      <c r="AT37" s="52"/>
      <c r="AU37" s="53"/>
    </row>
    <row r="38" spans="1:47" ht="18.75" x14ac:dyDescent="0.3">
      <c r="A38" s="101"/>
      <c r="B38" s="101"/>
      <c r="C38" s="101"/>
      <c r="D38" s="103"/>
      <c r="E38" s="101"/>
      <c r="F38" s="102"/>
      <c r="G38" s="101"/>
      <c r="H38" s="103"/>
      <c r="I38" s="104"/>
      <c r="J38" s="109"/>
      <c r="K38" s="106"/>
      <c r="L38" s="104"/>
      <c r="M38" s="101"/>
      <c r="N38" s="101"/>
      <c r="O38" s="101"/>
      <c r="P38" s="101"/>
      <c r="Q38" s="102"/>
      <c r="R38" s="101"/>
      <c r="S38" s="103"/>
      <c r="T38" s="104"/>
      <c r="W38" s="7"/>
      <c r="X38" s="7"/>
      <c r="Y38" s="7"/>
      <c r="Z38" s="7"/>
      <c r="AA38" s="7"/>
      <c r="AB38" s="119"/>
      <c r="AC38" s="120"/>
      <c r="AD38" s="120"/>
      <c r="AE38" s="23"/>
      <c r="AF38" s="23"/>
      <c r="AG38" s="45"/>
      <c r="AH38" s="33"/>
      <c r="AI38" s="81">
        <f t="shared" si="44"/>
        <v>14</v>
      </c>
      <c r="AJ38" s="82" t="str">
        <f t="shared" si="45"/>
        <v>4x400 R</v>
      </c>
      <c r="AK38" s="38">
        <v>1</v>
      </c>
      <c r="AL38" s="83">
        <f t="shared" si="46"/>
        <v>6</v>
      </c>
      <c r="AM38" s="115">
        <f t="shared" si="47"/>
        <v>6</v>
      </c>
      <c r="AN38" s="75" t="s">
        <v>47</v>
      </c>
      <c r="AO38" s="35"/>
      <c r="AP38" s="36"/>
      <c r="AQ38" s="52"/>
      <c r="AR38" s="53"/>
      <c r="AS38" s="37"/>
      <c r="AT38" s="52"/>
      <c r="AU38" s="53"/>
    </row>
    <row r="39" spans="1:47" x14ac:dyDescent="0.25">
      <c r="A39" s="101" t="s">
        <v>27</v>
      </c>
      <c r="B39" s="106"/>
      <c r="C39" s="106"/>
      <c r="D39" s="109"/>
      <c r="E39" s="106"/>
      <c r="F39" s="108"/>
      <c r="G39" s="106"/>
      <c r="H39" s="109"/>
      <c r="I39" s="107"/>
      <c r="J39" s="109"/>
      <c r="K39" s="106"/>
      <c r="L39" s="107"/>
      <c r="M39" s="106"/>
      <c r="N39" s="106"/>
      <c r="O39" s="106"/>
      <c r="P39" s="106"/>
      <c r="Q39" s="108"/>
      <c r="R39" s="106"/>
      <c r="S39" s="109"/>
      <c r="T39" s="107"/>
      <c r="W39" s="7"/>
      <c r="X39" s="7"/>
      <c r="Y39" s="7"/>
      <c r="Z39" s="7"/>
      <c r="AA39" s="7"/>
      <c r="AB39" s="25"/>
      <c r="AC39" s="120"/>
      <c r="AD39" s="120"/>
      <c r="AE39" s="121"/>
      <c r="AF39" s="121"/>
      <c r="AG39" s="63"/>
      <c r="AH39" s="33"/>
      <c r="AI39" s="81" t="str">
        <f t="shared" si="44"/>
        <v/>
      </c>
      <c r="AJ39" s="82" t="str">
        <f t="shared" si="45"/>
        <v/>
      </c>
      <c r="AK39" s="38">
        <v>1</v>
      </c>
      <c r="AL39" s="83" t="str">
        <f t="shared" si="46"/>
        <v/>
      </c>
      <c r="AM39" s="115" t="str">
        <f t="shared" si="47"/>
        <v/>
      </c>
      <c r="AN39" s="75" t="s">
        <v>47</v>
      </c>
      <c r="AO39" s="37"/>
      <c r="AP39" s="37"/>
      <c r="AQ39" s="52"/>
      <c r="AR39" s="53"/>
      <c r="AT39" s="52"/>
      <c r="AU39" s="53"/>
    </row>
    <row r="40" spans="1:47" ht="15.75" customHeight="1" x14ac:dyDescent="0.25">
      <c r="A40" s="101" t="s">
        <v>20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W40" s="7"/>
      <c r="X40" s="7"/>
      <c r="Y40" s="7"/>
      <c r="Z40" s="7"/>
      <c r="AA40" s="7"/>
      <c r="AB40" s="25"/>
      <c r="AC40" s="122"/>
      <c r="AD40" s="64"/>
      <c r="AE40" s="78"/>
      <c r="AF40" s="41"/>
      <c r="AG40" s="53"/>
      <c r="AH40" s="33"/>
      <c r="AI40" s="81" t="str">
        <f t="shared" si="44"/>
        <v/>
      </c>
      <c r="AJ40" s="82" t="str">
        <f t="shared" si="45"/>
        <v/>
      </c>
      <c r="AK40" s="38">
        <v>1</v>
      </c>
      <c r="AL40" s="83" t="str">
        <f t="shared" si="46"/>
        <v/>
      </c>
      <c r="AM40" s="115" t="str">
        <f t="shared" si="47"/>
        <v/>
      </c>
      <c r="AN40" s="75" t="s">
        <v>47</v>
      </c>
      <c r="AO40" s="37"/>
      <c r="AP40" s="37"/>
      <c r="AQ40" s="52"/>
      <c r="AR40" s="53"/>
      <c r="AT40" s="52"/>
      <c r="AU40" s="53"/>
    </row>
    <row r="41" spans="1:47" x14ac:dyDescent="0.2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W41" s="7"/>
      <c r="X41" s="7"/>
      <c r="Y41" s="7"/>
      <c r="Z41" s="7"/>
      <c r="AA41" s="7"/>
      <c r="AB41" s="25"/>
      <c r="AC41" s="122"/>
      <c r="AD41" s="64"/>
      <c r="AE41" s="78"/>
      <c r="AF41" s="41"/>
      <c r="AG41" s="53"/>
      <c r="AH41" s="8"/>
      <c r="AI41" s="81" t="str">
        <f t="shared" si="44"/>
        <v/>
      </c>
      <c r="AJ41" s="82" t="str">
        <f t="shared" si="45"/>
        <v/>
      </c>
      <c r="AK41" s="38">
        <v>1</v>
      </c>
      <c r="AL41" s="83" t="str">
        <f t="shared" si="46"/>
        <v/>
      </c>
      <c r="AM41" s="115" t="str">
        <f t="shared" si="47"/>
        <v/>
      </c>
      <c r="AN41" s="75" t="s">
        <v>47</v>
      </c>
      <c r="AO41" s="37"/>
      <c r="AP41" s="37"/>
      <c r="AQ41" s="52"/>
      <c r="AR41" s="53"/>
      <c r="AT41" s="52"/>
      <c r="AU41" s="53"/>
    </row>
    <row r="42" spans="1:47" x14ac:dyDescent="0.2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W42" s="7"/>
      <c r="X42" s="7"/>
      <c r="Y42" s="7"/>
      <c r="Z42" s="7"/>
      <c r="AA42" s="7"/>
      <c r="AB42" s="25"/>
      <c r="AC42" s="122"/>
      <c r="AD42" s="64"/>
      <c r="AE42" s="78"/>
      <c r="AF42" s="41"/>
      <c r="AG42" s="53"/>
      <c r="AH42" s="7"/>
      <c r="AI42" s="81" t="str">
        <f t="shared" si="44"/>
        <v/>
      </c>
      <c r="AJ42" s="82" t="str">
        <f t="shared" si="45"/>
        <v/>
      </c>
      <c r="AK42" s="73">
        <v>1</v>
      </c>
      <c r="AL42" s="83" t="str">
        <f t="shared" si="46"/>
        <v/>
      </c>
      <c r="AM42" s="115" t="str">
        <f t="shared" si="47"/>
        <v/>
      </c>
      <c r="AN42" s="51" t="s">
        <v>47</v>
      </c>
      <c r="AO42" s="37"/>
      <c r="AP42" s="37"/>
      <c r="AQ42" s="52"/>
      <c r="AR42" s="53"/>
      <c r="AT42" s="52"/>
      <c r="AU42" s="53"/>
    </row>
    <row r="43" spans="1:47" x14ac:dyDescent="0.25">
      <c r="A43" s="101"/>
      <c r="B43" s="101"/>
      <c r="C43" s="101"/>
      <c r="D43" s="101"/>
      <c r="E43" s="110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W43" s="7"/>
      <c r="X43" s="7"/>
      <c r="Y43" s="7"/>
      <c r="Z43" s="7"/>
      <c r="AA43" s="7"/>
      <c r="AB43" s="25"/>
      <c r="AC43" s="122"/>
      <c r="AD43" s="64"/>
      <c r="AE43" s="78"/>
      <c r="AF43" s="41"/>
      <c r="AG43" s="53"/>
      <c r="AH43" s="7"/>
      <c r="AI43" s="81" t="str">
        <f t="shared" si="44"/>
        <v>END</v>
      </c>
      <c r="AJ43" s="82" t="str">
        <f t="shared" si="45"/>
        <v/>
      </c>
      <c r="AK43" s="73">
        <v>2</v>
      </c>
      <c r="AL43" s="83" t="str">
        <f t="shared" si="46"/>
        <v/>
      </c>
      <c r="AM43" s="115" t="str">
        <f t="shared" si="47"/>
        <v/>
      </c>
      <c r="AN43" s="51" t="s">
        <v>50</v>
      </c>
      <c r="AO43" s="37"/>
      <c r="AP43" s="37"/>
      <c r="AQ43" s="52"/>
      <c r="AR43" s="53"/>
      <c r="AT43" s="52"/>
      <c r="AU43" s="53"/>
    </row>
    <row r="44" spans="1:47" ht="26.25" customHeight="1" x14ac:dyDescent="0.3">
      <c r="A44" s="273" t="s">
        <v>113</v>
      </c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W44" s="7"/>
      <c r="X44" s="7"/>
      <c r="Y44" s="7"/>
      <c r="Z44" s="7"/>
      <c r="AA44" s="7"/>
      <c r="AB44" s="25"/>
      <c r="AC44" s="122"/>
      <c r="AD44" s="64"/>
      <c r="AE44" s="78"/>
      <c r="AF44" s="41"/>
      <c r="AG44" s="53"/>
      <c r="AH44" s="24"/>
      <c r="AI44" s="81" t="str">
        <f t="shared" si="44"/>
        <v/>
      </c>
      <c r="AJ44" s="82" t="str">
        <f t="shared" si="45"/>
        <v/>
      </c>
      <c r="AK44" s="73">
        <v>2</v>
      </c>
      <c r="AL44" s="83" t="str">
        <f t="shared" si="46"/>
        <v/>
      </c>
      <c r="AM44" s="115" t="str">
        <f t="shared" si="47"/>
        <v/>
      </c>
      <c r="AN44" s="51" t="s">
        <v>50</v>
      </c>
      <c r="AO44" s="37"/>
      <c r="AP44" s="37"/>
      <c r="AQ44" s="52"/>
      <c r="AR44" s="53"/>
      <c r="AT44" s="52"/>
      <c r="AU44" s="53"/>
    </row>
    <row r="45" spans="1:47" ht="24" customHeight="1" x14ac:dyDescent="0.25">
      <c r="E45" s="2"/>
      <c r="W45" s="7"/>
      <c r="X45" s="7"/>
      <c r="Y45" s="7"/>
      <c r="Z45" s="7"/>
      <c r="AA45" s="7"/>
      <c r="AB45" s="25"/>
      <c r="AC45" s="122"/>
      <c r="AD45" s="64"/>
      <c r="AE45" s="78"/>
      <c r="AF45" s="41"/>
      <c r="AG45" s="53"/>
      <c r="AH45" s="24"/>
      <c r="AI45" s="81" t="str">
        <f t="shared" si="44"/>
        <v/>
      </c>
      <c r="AJ45" s="82" t="str">
        <f t="shared" si="45"/>
        <v/>
      </c>
      <c r="AK45" s="73">
        <v>1</v>
      </c>
      <c r="AL45" s="83" t="str">
        <f t="shared" si="46"/>
        <v/>
      </c>
      <c r="AM45" s="115" t="str">
        <f t="shared" si="47"/>
        <v/>
      </c>
      <c r="AN45" s="51" t="s">
        <v>47</v>
      </c>
    </row>
    <row r="46" spans="1:47" x14ac:dyDescent="0.25">
      <c r="E46" s="2"/>
      <c r="W46" s="7"/>
      <c r="X46" s="7"/>
      <c r="Y46" s="7"/>
      <c r="Z46" s="7"/>
      <c r="AA46" s="7"/>
      <c r="AB46" s="25"/>
      <c r="AC46" s="122"/>
      <c r="AD46" s="64"/>
      <c r="AE46" s="78"/>
      <c r="AF46" s="41"/>
      <c r="AG46" s="53"/>
      <c r="AH46" s="27"/>
      <c r="AI46" s="81" t="str">
        <f t="shared" si="44"/>
        <v/>
      </c>
      <c r="AJ46" s="82" t="str">
        <f t="shared" si="45"/>
        <v/>
      </c>
      <c r="AK46" s="73">
        <v>1</v>
      </c>
      <c r="AL46" s="83" t="str">
        <f t="shared" si="46"/>
        <v/>
      </c>
      <c r="AM46" s="115" t="str">
        <f t="shared" si="47"/>
        <v/>
      </c>
      <c r="AN46" s="51" t="s">
        <v>47</v>
      </c>
    </row>
    <row r="47" spans="1:47" x14ac:dyDescent="0.25">
      <c r="E47" s="2"/>
      <c r="W47" s="7"/>
      <c r="X47" s="7"/>
      <c r="Y47" s="4"/>
      <c r="Z47" s="10"/>
      <c r="AA47" s="10"/>
      <c r="AB47" s="25"/>
      <c r="AC47" s="122"/>
      <c r="AD47" s="64"/>
      <c r="AE47" s="78"/>
      <c r="AF47" s="41"/>
      <c r="AG47" s="53"/>
      <c r="AH47" s="24"/>
      <c r="AI47" s="81" t="str">
        <f t="shared" si="44"/>
        <v/>
      </c>
      <c r="AJ47" s="82" t="str">
        <f t="shared" si="45"/>
        <v/>
      </c>
      <c r="AK47" s="73">
        <v>1</v>
      </c>
      <c r="AL47" s="83" t="str">
        <f t="shared" si="46"/>
        <v/>
      </c>
      <c r="AM47" s="115" t="str">
        <f t="shared" si="47"/>
        <v/>
      </c>
      <c r="AN47" s="51" t="s">
        <v>47</v>
      </c>
    </row>
    <row r="48" spans="1:47" x14ac:dyDescent="0.25">
      <c r="E48" s="2"/>
      <c r="V48" s="21"/>
      <c r="W48" s="62"/>
      <c r="X48" s="19"/>
      <c r="Y48" s="63"/>
      <c r="Z48" s="64"/>
      <c r="AA48" s="64"/>
      <c r="AB48" s="22"/>
      <c r="AC48" s="65"/>
      <c r="AD48" s="23"/>
      <c r="AE48" s="78"/>
      <c r="AF48" s="41"/>
      <c r="AG48" s="53"/>
      <c r="AH48" s="24"/>
      <c r="AI48" s="81" t="str">
        <f t="shared" si="44"/>
        <v/>
      </c>
      <c r="AJ48" s="82" t="str">
        <f t="shared" si="45"/>
        <v/>
      </c>
      <c r="AK48" s="73">
        <v>1</v>
      </c>
      <c r="AL48" s="83" t="str">
        <f t="shared" si="46"/>
        <v/>
      </c>
      <c r="AM48" s="115" t="str">
        <f t="shared" si="47"/>
        <v/>
      </c>
      <c r="AN48" s="51" t="s">
        <v>47</v>
      </c>
      <c r="AO48" s="21"/>
      <c r="AP48" s="21"/>
    </row>
    <row r="49" spans="5:42" x14ac:dyDescent="0.25">
      <c r="E49" s="2"/>
      <c r="V49" s="21"/>
      <c r="W49" s="62"/>
      <c r="X49" s="19"/>
      <c r="Y49" s="63"/>
      <c r="Z49" s="64"/>
      <c r="AA49" s="64"/>
      <c r="AB49" s="22"/>
      <c r="AC49" s="65"/>
      <c r="AD49" s="23"/>
      <c r="AE49" s="78"/>
      <c r="AF49" s="41"/>
      <c r="AG49" s="53"/>
      <c r="AH49" s="24"/>
      <c r="AI49" s="81" t="str">
        <f t="shared" si="44"/>
        <v/>
      </c>
      <c r="AJ49" s="82" t="str">
        <f t="shared" si="45"/>
        <v/>
      </c>
      <c r="AK49" s="73">
        <v>2</v>
      </c>
      <c r="AL49" s="83" t="str">
        <f t="shared" si="46"/>
        <v/>
      </c>
      <c r="AM49" s="115" t="str">
        <f t="shared" si="47"/>
        <v/>
      </c>
      <c r="AN49" s="51" t="s">
        <v>51</v>
      </c>
      <c r="AO49" s="21"/>
    </row>
    <row r="50" spans="5:42" x14ac:dyDescent="0.25">
      <c r="E50" s="2"/>
      <c r="V50" s="21"/>
      <c r="W50" s="62"/>
      <c r="X50" s="19"/>
      <c r="Y50" s="63"/>
      <c r="Z50" s="64"/>
      <c r="AA50" s="64"/>
      <c r="AB50" s="22"/>
      <c r="AC50" s="66"/>
      <c r="AD50" s="12"/>
      <c r="AE50" s="78"/>
      <c r="AF50" s="41"/>
      <c r="AG50" s="53"/>
      <c r="AH50" s="24"/>
      <c r="AI50" s="81" t="str">
        <f t="shared" si="44"/>
        <v/>
      </c>
      <c r="AJ50" s="82" t="str">
        <f t="shared" si="45"/>
        <v/>
      </c>
      <c r="AK50" s="73">
        <v>2</v>
      </c>
      <c r="AL50" s="83" t="str">
        <f t="shared" si="46"/>
        <v/>
      </c>
      <c r="AM50" s="115" t="str">
        <f t="shared" si="47"/>
        <v/>
      </c>
      <c r="AN50" s="51" t="s">
        <v>51</v>
      </c>
      <c r="AO50" s="21"/>
    </row>
    <row r="51" spans="5:42" x14ac:dyDescent="0.25">
      <c r="E51" s="2"/>
      <c r="V51" s="21"/>
      <c r="W51" s="62"/>
      <c r="X51" s="19"/>
      <c r="Y51" s="63"/>
      <c r="Z51" s="64"/>
      <c r="AA51" s="64"/>
      <c r="AB51" s="22"/>
      <c r="AC51" s="66"/>
      <c r="AD51" s="12"/>
      <c r="AE51" s="78"/>
      <c r="AF51" s="41"/>
      <c r="AG51" s="53"/>
      <c r="AH51" s="5"/>
      <c r="AI51" s="81" t="str">
        <f t="shared" si="44"/>
        <v/>
      </c>
      <c r="AJ51" s="82" t="str">
        <f t="shared" si="45"/>
        <v/>
      </c>
      <c r="AK51" s="73">
        <v>1</v>
      </c>
      <c r="AL51" s="83" t="str">
        <f t="shared" si="46"/>
        <v/>
      </c>
      <c r="AM51" s="115" t="str">
        <f t="shared" si="47"/>
        <v/>
      </c>
      <c r="AN51" s="51" t="s">
        <v>47</v>
      </c>
      <c r="AO51" s="21"/>
    </row>
    <row r="52" spans="5:42" x14ac:dyDescent="0.25">
      <c r="E52" s="2"/>
      <c r="W52" s="24"/>
      <c r="X52" s="24"/>
      <c r="Y52" s="30"/>
      <c r="Z52" s="4"/>
      <c r="AA52" s="4"/>
      <c r="AB52" s="22"/>
      <c r="AC52" s="66"/>
      <c r="AD52" s="12"/>
      <c r="AE52" s="78"/>
      <c r="AF52" s="41"/>
      <c r="AG52" s="53"/>
      <c r="AI52" s="81" t="str">
        <f t="shared" si="44"/>
        <v/>
      </c>
      <c r="AJ52" s="82" t="str">
        <f t="shared" si="45"/>
        <v/>
      </c>
      <c r="AK52" s="73">
        <v>1</v>
      </c>
      <c r="AL52" s="83" t="str">
        <f t="shared" si="46"/>
        <v/>
      </c>
      <c r="AM52" s="115" t="str">
        <f t="shared" si="47"/>
        <v/>
      </c>
      <c r="AN52" s="51" t="s">
        <v>47</v>
      </c>
      <c r="AO52" s="21"/>
    </row>
    <row r="53" spans="5:42" ht="27" customHeight="1" x14ac:dyDescent="0.25">
      <c r="V53" s="21"/>
      <c r="W53" s="24"/>
      <c r="X53" s="24"/>
      <c r="Y53" s="30"/>
      <c r="Z53" s="25"/>
      <c r="AA53" s="25"/>
      <c r="AB53" s="22"/>
      <c r="AC53" s="66"/>
      <c r="AD53" s="12"/>
      <c r="AE53" s="78"/>
      <c r="AF53" s="41"/>
      <c r="AG53" s="53"/>
      <c r="AI53" s="81" t="str">
        <f t="shared" si="44"/>
        <v/>
      </c>
      <c r="AJ53" s="82" t="str">
        <f t="shared" si="45"/>
        <v/>
      </c>
      <c r="AK53" s="73">
        <v>2</v>
      </c>
      <c r="AL53" s="83" t="str">
        <f t="shared" si="46"/>
        <v/>
      </c>
      <c r="AM53" s="115" t="str">
        <f t="shared" si="47"/>
        <v/>
      </c>
      <c r="AN53" s="51" t="s">
        <v>47</v>
      </c>
      <c r="AO53" s="21"/>
    </row>
    <row r="54" spans="5:42" x14ac:dyDescent="0.25">
      <c r="V54" s="18"/>
      <c r="W54" s="24"/>
      <c r="X54" s="24"/>
      <c r="Y54" s="30"/>
      <c r="Z54" s="29"/>
      <c r="AA54" s="29"/>
      <c r="AB54" s="25"/>
      <c r="AC54" s="66"/>
      <c r="AD54" s="12"/>
      <c r="AE54" s="78"/>
      <c r="AF54" s="41"/>
      <c r="AG54" s="53"/>
      <c r="AI54" s="81" t="str">
        <f t="shared" si="44"/>
        <v/>
      </c>
      <c r="AJ54" s="82" t="str">
        <f t="shared" si="45"/>
        <v/>
      </c>
      <c r="AK54" s="73">
        <v>2</v>
      </c>
      <c r="AL54" s="83" t="str">
        <f t="shared" si="46"/>
        <v/>
      </c>
      <c r="AM54" s="115" t="str">
        <f t="shared" si="47"/>
        <v/>
      </c>
      <c r="AN54" s="51" t="s">
        <v>47</v>
      </c>
      <c r="AO54" s="21"/>
    </row>
    <row r="55" spans="5:42" x14ac:dyDescent="0.25">
      <c r="V55" s="21"/>
      <c r="W55" s="24"/>
      <c r="X55" s="24"/>
      <c r="Y55" s="30"/>
      <c r="Z55" s="30"/>
      <c r="AA55" s="28"/>
      <c r="AB55" s="25"/>
      <c r="AC55" s="66"/>
      <c r="AD55" s="12"/>
      <c r="AE55" s="78"/>
      <c r="AF55" s="41"/>
      <c r="AG55" s="53"/>
      <c r="AI55" s="81" t="str">
        <f t="shared" si="44"/>
        <v/>
      </c>
      <c r="AJ55" s="82" t="str">
        <f t="shared" si="45"/>
        <v/>
      </c>
      <c r="AK55" s="73">
        <v>3</v>
      </c>
      <c r="AL55" s="83" t="str">
        <f t="shared" si="46"/>
        <v/>
      </c>
      <c r="AM55" s="115" t="str">
        <f t="shared" si="47"/>
        <v/>
      </c>
      <c r="AN55" s="51" t="s">
        <v>47</v>
      </c>
    </row>
    <row r="56" spans="5:42" x14ac:dyDescent="0.25">
      <c r="V56" s="21"/>
      <c r="W56" s="24"/>
      <c r="X56" s="24"/>
      <c r="Y56" s="30"/>
      <c r="Z56" s="22"/>
      <c r="AA56" s="22"/>
      <c r="AB56" s="29"/>
      <c r="AC56" s="67"/>
      <c r="AD56" s="23"/>
      <c r="AE56" s="78"/>
      <c r="AF56" s="41"/>
      <c r="AG56" s="53"/>
      <c r="AI56" s="81" t="str">
        <f t="shared" si="44"/>
        <v/>
      </c>
      <c r="AJ56" s="82" t="str">
        <f t="shared" si="45"/>
        <v/>
      </c>
      <c r="AK56" s="73">
        <v>4</v>
      </c>
      <c r="AL56" s="83" t="str">
        <f t="shared" si="46"/>
        <v/>
      </c>
      <c r="AM56" s="115" t="str">
        <f t="shared" si="47"/>
        <v/>
      </c>
      <c r="AN56" s="51" t="s">
        <v>47</v>
      </c>
    </row>
    <row r="57" spans="5:42" x14ac:dyDescent="0.25">
      <c r="V57" s="21"/>
      <c r="W57" s="24"/>
      <c r="X57" s="43"/>
      <c r="Y57" s="44"/>
      <c r="Z57" s="22"/>
      <c r="AA57" s="22"/>
      <c r="AB57" s="28"/>
      <c r="AC57" s="67"/>
      <c r="AD57" s="23"/>
      <c r="AE57" s="78"/>
      <c r="AF57" s="41"/>
      <c r="AG57" s="53"/>
      <c r="AI57" s="69"/>
      <c r="AJ57" s="70"/>
      <c r="AK57" s="23"/>
      <c r="AL57" s="21"/>
    </row>
    <row r="58" spans="5:42" x14ac:dyDescent="0.25">
      <c r="V58" s="21"/>
      <c r="W58" s="24"/>
      <c r="X58" s="43"/>
      <c r="Y58" s="44"/>
      <c r="Z58" s="22"/>
      <c r="AA58" s="22"/>
      <c r="AB58" s="22"/>
      <c r="AC58" s="67"/>
      <c r="AD58" s="23"/>
      <c r="AE58" s="78"/>
      <c r="AF58" s="41"/>
      <c r="AG58" s="53"/>
      <c r="AL58" s="71" t="s">
        <v>48</v>
      </c>
      <c r="AM58" s="72">
        <f>SUM(AM25:AM56)</f>
        <v>241</v>
      </c>
      <c r="AN58" s="23"/>
      <c r="AO58" s="21"/>
    </row>
    <row r="59" spans="5:42" x14ac:dyDescent="0.25">
      <c r="V59" s="21"/>
      <c r="W59" s="24"/>
      <c r="X59" s="43"/>
      <c r="Y59" s="44"/>
      <c r="Z59" s="22"/>
      <c r="AA59" s="22"/>
      <c r="AB59" s="22"/>
      <c r="AC59" s="68"/>
      <c r="AD59" s="28"/>
      <c r="AE59" s="78"/>
      <c r="AF59" s="41"/>
      <c r="AG59" s="53"/>
      <c r="AI59" s="22"/>
      <c r="AJ59" s="26"/>
      <c r="AK59" s="23"/>
      <c r="AL59" s="21"/>
    </row>
    <row r="60" spans="5:42" x14ac:dyDescent="0.25">
      <c r="V60" s="21"/>
      <c r="W60" s="24"/>
      <c r="X60" s="43"/>
      <c r="Y60" s="44"/>
      <c r="Z60" s="22"/>
      <c r="AA60" s="22"/>
      <c r="AB60" s="22"/>
      <c r="AC60" s="66"/>
      <c r="AD60" s="23"/>
      <c r="AE60" s="78"/>
      <c r="AF60" s="41"/>
      <c r="AG60" s="53"/>
      <c r="AI60" s="22"/>
      <c r="AJ60" s="26"/>
      <c r="AK60" s="23"/>
      <c r="AL60" s="21"/>
    </row>
    <row r="61" spans="5:42" x14ac:dyDescent="0.25">
      <c r="V61" s="21"/>
      <c r="W61" s="24"/>
      <c r="X61" s="43"/>
      <c r="Y61" s="44"/>
      <c r="Z61" s="22"/>
      <c r="AA61" s="22"/>
      <c r="AB61" s="22"/>
      <c r="AC61" s="66"/>
      <c r="AD61" s="23"/>
      <c r="AE61" s="78"/>
      <c r="AF61" s="41"/>
      <c r="AG61" s="53"/>
      <c r="AI61" s="5"/>
    </row>
    <row r="62" spans="5:42" x14ac:dyDescent="0.25">
      <c r="V62" s="21"/>
      <c r="W62" s="24"/>
      <c r="X62" s="43"/>
      <c r="Y62" s="44"/>
      <c r="Z62" s="22"/>
      <c r="AA62" s="22"/>
      <c r="AB62" s="22"/>
      <c r="AC62" s="66"/>
      <c r="AD62" s="23"/>
      <c r="AE62" s="78"/>
      <c r="AF62" s="41"/>
      <c r="AG62" s="53"/>
    </row>
    <row r="63" spans="5:42" x14ac:dyDescent="0.25">
      <c r="V63" s="21"/>
      <c r="W63" s="24"/>
      <c r="X63" s="43"/>
      <c r="Y63" s="44"/>
      <c r="Z63" s="22"/>
      <c r="AA63" s="22"/>
      <c r="AB63" s="22"/>
      <c r="AC63" s="66"/>
      <c r="AD63" s="23"/>
      <c r="AE63" s="78"/>
      <c r="AF63" s="41"/>
      <c r="AG63" s="53"/>
      <c r="AI63" s="32"/>
      <c r="AJ63" s="33"/>
      <c r="AK63" s="33"/>
      <c r="AL63" s="33"/>
      <c r="AM63" s="33"/>
      <c r="AN63" s="33"/>
      <c r="AO63" s="34"/>
      <c r="AP63" s="34"/>
    </row>
    <row r="64" spans="5:42" x14ac:dyDescent="0.25">
      <c r="V64" s="21"/>
      <c r="W64" s="24"/>
      <c r="X64" s="43"/>
      <c r="Y64" s="44"/>
      <c r="Z64" s="25"/>
      <c r="AA64" s="4"/>
      <c r="AB64" s="22"/>
      <c r="AC64" s="66"/>
      <c r="AD64" s="23"/>
      <c r="AE64" s="78"/>
      <c r="AF64" s="41"/>
      <c r="AG64" s="53"/>
      <c r="AI64" s="32"/>
      <c r="AJ64" s="33"/>
      <c r="AK64" s="33"/>
      <c r="AL64" s="33"/>
      <c r="AM64" s="33"/>
      <c r="AN64" s="33"/>
      <c r="AO64" s="34"/>
      <c r="AP64" s="34"/>
    </row>
    <row r="65" spans="22:42" x14ac:dyDescent="0.25">
      <c r="V65" s="37"/>
      <c r="W65" s="33"/>
      <c r="X65" s="33"/>
      <c r="Y65" s="33"/>
      <c r="Z65" s="33"/>
      <c r="AA65" s="33"/>
      <c r="AB65" s="22"/>
      <c r="AC65" s="66"/>
      <c r="AD65" s="23"/>
      <c r="AE65" s="78"/>
      <c r="AF65" s="41"/>
      <c r="AG65" s="53"/>
      <c r="AI65" s="32"/>
      <c r="AJ65" s="33"/>
      <c r="AK65" s="33"/>
      <c r="AL65" s="33"/>
      <c r="AM65" s="33"/>
      <c r="AN65" s="33"/>
      <c r="AO65" s="34"/>
      <c r="AP65" s="34"/>
    </row>
    <row r="66" spans="22:42" x14ac:dyDescent="0.25">
      <c r="V66" s="37"/>
      <c r="W66" s="33"/>
      <c r="X66" s="33"/>
      <c r="Y66" s="33"/>
      <c r="Z66" s="33"/>
      <c r="AA66" s="33"/>
      <c r="AB66" s="42"/>
      <c r="AC66" s="66"/>
      <c r="AD66" s="23"/>
      <c r="AE66" s="78"/>
      <c r="AF66" s="41"/>
      <c r="AG66" s="53"/>
      <c r="AI66" s="32"/>
      <c r="AJ66" s="33"/>
      <c r="AK66" s="33"/>
      <c r="AL66" s="33"/>
      <c r="AM66" s="33"/>
      <c r="AN66" s="33"/>
      <c r="AO66" s="34"/>
      <c r="AP66" s="34"/>
    </row>
    <row r="67" spans="22:42" x14ac:dyDescent="0.25">
      <c r="V67" s="37"/>
      <c r="W67" s="33"/>
      <c r="X67" s="33"/>
      <c r="Y67" s="33"/>
      <c r="Z67" s="33"/>
      <c r="AA67" s="33"/>
      <c r="AB67" s="34"/>
      <c r="AC67" s="26"/>
      <c r="AD67" s="23"/>
      <c r="AI67" s="32"/>
      <c r="AJ67" s="33"/>
      <c r="AK67" s="33"/>
      <c r="AL67" s="33"/>
      <c r="AM67" s="33"/>
      <c r="AN67" s="33"/>
      <c r="AO67" s="34"/>
      <c r="AP67" s="34"/>
    </row>
    <row r="68" spans="22:42" x14ac:dyDescent="0.25">
      <c r="V68" s="37"/>
      <c r="W68" s="33"/>
      <c r="X68" s="33"/>
      <c r="Y68" s="33"/>
      <c r="Z68" s="33"/>
      <c r="AA68" s="33"/>
      <c r="AB68" s="34"/>
      <c r="AC68" s="34"/>
      <c r="AD68" s="5"/>
      <c r="AI68" s="32"/>
      <c r="AJ68" s="33"/>
      <c r="AK68" s="33"/>
      <c r="AL68" s="33"/>
      <c r="AM68" s="33"/>
      <c r="AN68" s="33"/>
      <c r="AO68" s="34"/>
      <c r="AP68" s="34"/>
    </row>
    <row r="69" spans="22:42" x14ac:dyDescent="0.25">
      <c r="V69" s="37"/>
      <c r="W69" s="33"/>
      <c r="X69" s="33"/>
      <c r="Y69" s="33"/>
      <c r="Z69" s="33"/>
      <c r="AA69" s="33"/>
      <c r="AB69" s="34"/>
      <c r="AC69" s="34"/>
      <c r="AI69" s="32"/>
      <c r="AJ69" s="33"/>
      <c r="AK69" s="33"/>
      <c r="AL69" s="33"/>
      <c r="AM69" s="33"/>
      <c r="AN69" s="33"/>
      <c r="AO69" s="34"/>
      <c r="AP69" s="34"/>
    </row>
    <row r="70" spans="22:42" x14ac:dyDescent="0.25">
      <c r="V70" s="37"/>
      <c r="W70" s="33"/>
      <c r="X70" s="33"/>
      <c r="Y70" s="33"/>
      <c r="Z70" s="33"/>
      <c r="AA70" s="33"/>
      <c r="AB70" s="34"/>
      <c r="AC70" s="34"/>
      <c r="AI70" s="32"/>
      <c r="AJ70" s="33"/>
      <c r="AK70" s="33"/>
      <c r="AL70" s="33"/>
      <c r="AM70" s="33"/>
      <c r="AN70" s="33"/>
      <c r="AO70" s="34"/>
      <c r="AP70" s="34"/>
    </row>
    <row r="71" spans="22:42" x14ac:dyDescent="0.25">
      <c r="V71" s="37"/>
      <c r="W71" s="33"/>
      <c r="X71" s="33"/>
      <c r="Y71" s="33"/>
      <c r="Z71" s="33"/>
      <c r="AA71" s="33"/>
      <c r="AB71" s="34"/>
      <c r="AC71" s="34"/>
      <c r="AI71" s="32"/>
      <c r="AJ71" s="33"/>
      <c r="AK71" s="33"/>
      <c r="AL71" s="33"/>
      <c r="AM71" s="33"/>
      <c r="AN71" s="33"/>
      <c r="AO71" s="34"/>
      <c r="AP71" s="34"/>
    </row>
    <row r="72" spans="22:42" x14ac:dyDescent="0.25">
      <c r="V72" s="37"/>
      <c r="W72" s="33"/>
      <c r="X72" s="33"/>
      <c r="Y72" s="33"/>
      <c r="Z72" s="33"/>
      <c r="AA72" s="33"/>
      <c r="AB72" s="34"/>
      <c r="AC72" s="34"/>
      <c r="AI72" s="32"/>
      <c r="AJ72" s="33"/>
      <c r="AK72" s="33"/>
      <c r="AL72" s="33"/>
      <c r="AM72" s="33"/>
      <c r="AN72" s="33"/>
      <c r="AO72" s="34"/>
      <c r="AP72" s="34"/>
    </row>
    <row r="73" spans="22:42" x14ac:dyDescent="0.25">
      <c r="V73" s="37"/>
      <c r="W73" s="33"/>
      <c r="X73" s="33"/>
      <c r="Y73" s="33"/>
      <c r="Z73" s="33"/>
      <c r="AA73" s="33"/>
      <c r="AB73" s="34"/>
      <c r="AC73" s="34"/>
      <c r="AD73" s="6"/>
      <c r="AI73" s="32"/>
      <c r="AJ73" s="33"/>
      <c r="AK73" s="33"/>
      <c r="AL73" s="33"/>
      <c r="AM73" s="33"/>
      <c r="AN73" s="33"/>
      <c r="AO73" s="34"/>
      <c r="AP73" s="34"/>
    </row>
    <row r="74" spans="22:42" x14ac:dyDescent="0.25">
      <c r="V74" s="37"/>
      <c r="W74" s="33"/>
      <c r="X74" s="33"/>
      <c r="Y74" s="33"/>
      <c r="Z74" s="33"/>
      <c r="AA74" s="33"/>
      <c r="AB74" s="34"/>
      <c r="AC74" s="34"/>
      <c r="AD74" s="6"/>
      <c r="AI74" s="32"/>
      <c r="AJ74" s="33"/>
      <c r="AK74" s="33"/>
      <c r="AL74" s="33"/>
      <c r="AM74" s="33"/>
      <c r="AN74" s="33"/>
      <c r="AO74" s="34"/>
      <c r="AP74" s="34"/>
    </row>
    <row r="75" spans="22:42" x14ac:dyDescent="0.25">
      <c r="V75" s="37"/>
      <c r="W75" s="33"/>
      <c r="X75" s="33"/>
      <c r="Y75" s="33"/>
      <c r="Z75" s="33"/>
      <c r="AA75" s="33"/>
      <c r="AB75" s="34"/>
      <c r="AC75" s="34"/>
      <c r="AD75" s="6"/>
      <c r="AI75" s="32"/>
      <c r="AJ75" s="33"/>
      <c r="AK75" s="33"/>
      <c r="AL75" s="33"/>
      <c r="AM75" s="33"/>
      <c r="AN75" s="33"/>
      <c r="AO75" s="34"/>
      <c r="AP75" s="34"/>
    </row>
    <row r="76" spans="22:42" x14ac:dyDescent="0.25">
      <c r="V76" s="37"/>
      <c r="W76" s="33"/>
      <c r="X76" s="33"/>
      <c r="Y76" s="33"/>
      <c r="Z76" s="33"/>
      <c r="AA76" s="33"/>
      <c r="AB76" s="34"/>
      <c r="AC76" s="34"/>
      <c r="AD76" s="6"/>
      <c r="AI76" s="32"/>
      <c r="AJ76" s="33"/>
      <c r="AK76" s="33"/>
      <c r="AL76" s="33"/>
      <c r="AM76" s="33"/>
      <c r="AN76" s="33"/>
      <c r="AO76" s="34"/>
      <c r="AP76" s="34"/>
    </row>
    <row r="77" spans="22:42" x14ac:dyDescent="0.25">
      <c r="V77" s="37"/>
      <c r="W77" s="33"/>
      <c r="X77" s="33"/>
      <c r="Y77" s="33"/>
      <c r="Z77" s="33"/>
      <c r="AA77" s="33"/>
      <c r="AB77" s="34"/>
      <c r="AC77" s="34"/>
      <c r="AD77" s="6"/>
      <c r="AI77" s="32"/>
      <c r="AJ77" s="33"/>
      <c r="AK77" s="33"/>
      <c r="AL77" s="33"/>
      <c r="AM77" s="33"/>
      <c r="AN77" s="33"/>
      <c r="AO77" s="34"/>
      <c r="AP77" s="34"/>
    </row>
    <row r="78" spans="22:42" x14ac:dyDescent="0.25">
      <c r="V78" s="37"/>
      <c r="W78" s="33"/>
      <c r="X78" s="33"/>
      <c r="Y78" s="33"/>
      <c r="Z78" s="33"/>
      <c r="AA78" s="33"/>
      <c r="AB78" s="34"/>
      <c r="AC78" s="34"/>
      <c r="AD78" s="6"/>
      <c r="AI78" s="32"/>
      <c r="AJ78" s="33"/>
      <c r="AK78" s="33"/>
      <c r="AL78" s="33"/>
      <c r="AM78" s="33"/>
      <c r="AN78" s="33"/>
      <c r="AO78" s="34"/>
      <c r="AP78" s="34"/>
    </row>
    <row r="79" spans="22:42" x14ac:dyDescent="0.25">
      <c r="V79" s="37"/>
      <c r="W79" s="33"/>
      <c r="X79" s="33"/>
      <c r="Y79" s="33"/>
      <c r="Z79" s="33"/>
      <c r="AA79" s="33"/>
      <c r="AB79" s="34"/>
      <c r="AC79" s="34"/>
      <c r="AD79" s="6"/>
      <c r="AJ79" s="6"/>
    </row>
    <row r="80" spans="22:42" x14ac:dyDescent="0.25">
      <c r="V80" s="37"/>
      <c r="W80" s="33"/>
      <c r="X80" s="33"/>
      <c r="Y80" s="33"/>
      <c r="Z80" s="33"/>
      <c r="AA80" s="33"/>
      <c r="AB80" s="34"/>
      <c r="AC80" s="34"/>
      <c r="AD80" s="6"/>
      <c r="AJ80" s="6"/>
    </row>
    <row r="81" spans="22:36" x14ac:dyDescent="0.25">
      <c r="V81" s="37"/>
      <c r="W81" s="33"/>
      <c r="X81" s="33"/>
      <c r="Y81" s="33"/>
      <c r="Z81" s="33"/>
      <c r="AA81" s="33"/>
      <c r="AB81" s="34"/>
      <c r="AC81" s="34"/>
      <c r="AD81" s="6"/>
      <c r="AJ81" s="6"/>
    </row>
    <row r="82" spans="22:36" x14ac:dyDescent="0.25">
      <c r="V82" s="37"/>
      <c r="W82" s="33"/>
      <c r="X82" s="33"/>
      <c r="Y82" s="33"/>
      <c r="Z82" s="33"/>
      <c r="AA82" s="33"/>
      <c r="AB82" s="34"/>
      <c r="AC82" s="34"/>
      <c r="AD82" s="6"/>
      <c r="AJ82" s="6"/>
    </row>
    <row r="83" spans="22:36" x14ac:dyDescent="0.25">
      <c r="V83" s="37"/>
      <c r="W83" s="33"/>
      <c r="X83" s="33"/>
      <c r="Y83" s="33"/>
      <c r="Z83" s="33"/>
      <c r="AA83" s="33"/>
      <c r="AB83" s="34"/>
      <c r="AC83" s="34"/>
      <c r="AD83" s="6"/>
      <c r="AJ83" s="6"/>
    </row>
    <row r="84" spans="22:36" x14ac:dyDescent="0.25">
      <c r="V84" s="37"/>
      <c r="W84" s="33"/>
      <c r="X84" s="33"/>
      <c r="Y84" s="33"/>
      <c r="Z84" s="33"/>
      <c r="AA84" s="33"/>
      <c r="AB84" s="34"/>
      <c r="AC84" s="34"/>
      <c r="AD84" s="6"/>
    </row>
    <row r="85" spans="22:36" x14ac:dyDescent="0.25">
      <c r="V85" s="37"/>
      <c r="W85" s="33"/>
      <c r="X85" s="33"/>
      <c r="Y85" s="33"/>
      <c r="Z85" s="33"/>
      <c r="AA85" s="33"/>
      <c r="AB85" s="34"/>
      <c r="AC85" s="34"/>
      <c r="AD85" s="6"/>
    </row>
    <row r="86" spans="22:36" x14ac:dyDescent="0.25">
      <c r="V86" s="37"/>
      <c r="W86" s="33"/>
      <c r="X86" s="33"/>
      <c r="Y86" s="33"/>
      <c r="Z86" s="33"/>
      <c r="AA86" s="33"/>
      <c r="AB86" s="34"/>
      <c r="AC86" s="34"/>
      <c r="AD86" s="6"/>
    </row>
    <row r="87" spans="22:36" x14ac:dyDescent="0.25">
      <c r="V87" s="37"/>
      <c r="W87" s="33"/>
      <c r="X87" s="33"/>
      <c r="Y87" s="33"/>
      <c r="Z87" s="33"/>
      <c r="AA87" s="33"/>
      <c r="AB87" s="34"/>
      <c r="AC87" s="34"/>
      <c r="AD87" s="6"/>
    </row>
    <row r="88" spans="22:36" x14ac:dyDescent="0.25">
      <c r="V88" s="37"/>
      <c r="W88" s="33"/>
      <c r="X88" s="33"/>
      <c r="Y88" s="33"/>
      <c r="Z88" s="33"/>
      <c r="AA88" s="33"/>
      <c r="AB88" s="34"/>
      <c r="AC88" s="34"/>
      <c r="AD88" s="6"/>
    </row>
    <row r="89" spans="22:36" x14ac:dyDescent="0.25">
      <c r="V89" s="37"/>
      <c r="W89" s="33"/>
      <c r="X89" s="33"/>
      <c r="Y89" s="33"/>
      <c r="Z89" s="33"/>
      <c r="AA89" s="33"/>
      <c r="AB89" s="34"/>
      <c r="AC89" s="34"/>
      <c r="AD89" s="6"/>
    </row>
    <row r="90" spans="22:36" x14ac:dyDescent="0.25">
      <c r="V90" s="37"/>
      <c r="W90" s="33"/>
      <c r="X90" s="33"/>
      <c r="Y90" s="33"/>
      <c r="Z90" s="33"/>
      <c r="AA90" s="33"/>
      <c r="AB90" s="34"/>
      <c r="AC90" s="34"/>
      <c r="AD90" s="6"/>
    </row>
    <row r="91" spans="22:36" x14ac:dyDescent="0.25">
      <c r="V91" s="37"/>
      <c r="W91" s="33"/>
      <c r="X91" s="33"/>
      <c r="Y91" s="33"/>
      <c r="Z91" s="33"/>
      <c r="AA91" s="33"/>
      <c r="AB91" s="34"/>
      <c r="AC91" s="34"/>
    </row>
    <row r="92" spans="22:36" x14ac:dyDescent="0.25">
      <c r="V92" s="37"/>
      <c r="W92" s="33"/>
      <c r="X92" s="33"/>
      <c r="Y92" s="33"/>
      <c r="Z92" s="33"/>
      <c r="AA92" s="33"/>
      <c r="AB92" s="34"/>
      <c r="AC92" s="34"/>
    </row>
    <row r="93" spans="22:36" x14ac:dyDescent="0.25">
      <c r="V93" s="37"/>
      <c r="W93" s="33"/>
      <c r="X93" s="33"/>
      <c r="Y93" s="33"/>
      <c r="Z93" s="33"/>
      <c r="AA93" s="33"/>
      <c r="AB93" s="34"/>
      <c r="AC93" s="34"/>
    </row>
    <row r="94" spans="22:36" x14ac:dyDescent="0.25">
      <c r="V94" s="37"/>
      <c r="W94" s="33"/>
      <c r="X94" s="33"/>
      <c r="Y94" s="33"/>
      <c r="Z94" s="33"/>
      <c r="AA94" s="33"/>
      <c r="AB94" s="34"/>
      <c r="AC94" s="34"/>
    </row>
    <row r="95" spans="22:36" x14ac:dyDescent="0.25">
      <c r="V95" s="37"/>
      <c r="W95" s="33"/>
      <c r="X95" s="33"/>
      <c r="Y95" s="33"/>
      <c r="Z95" s="33"/>
      <c r="AA95" s="33"/>
      <c r="AB95" s="34"/>
      <c r="AC95" s="34"/>
    </row>
    <row r="96" spans="22:36" x14ac:dyDescent="0.25">
      <c r="V96" s="37"/>
      <c r="W96" s="33"/>
      <c r="X96" s="33"/>
      <c r="Y96" s="33"/>
      <c r="Z96" s="33"/>
      <c r="AA96" s="33"/>
      <c r="AB96" s="34"/>
      <c r="AC96" s="34"/>
    </row>
    <row r="97" spans="28:29" x14ac:dyDescent="0.25">
      <c r="AB97" s="34"/>
      <c r="AC97" s="34"/>
    </row>
    <row r="98" spans="28:29" x14ac:dyDescent="0.25">
      <c r="AC98" s="34"/>
    </row>
    <row r="99" spans="28:29" x14ac:dyDescent="0.25">
      <c r="AC99" s="34"/>
    </row>
  </sheetData>
  <sheetProtection algorithmName="SHA-512" hashValue="EahSiytnCf9em9njUKWEwCX73QbMndoCvXsY8qIC89y3LBUkvAl1qbXlmqtfGy0vk7bVxtj/DgJpDdzumQYX9g==" saltValue="fyS7h0DuqZiImCQJXXrlOA==" spinCount="100000" sheet="1" objects="1" scenarios="1" formatCells="0"/>
  <mergeCells count="2">
    <mergeCell ref="A1:T1"/>
    <mergeCell ref="A44:T44"/>
  </mergeCells>
  <phoneticPr fontId="2" type="noConversion"/>
  <dataValidations xWindow="493" yWindow="348" count="4">
    <dataValidation type="list" allowBlank="1" showErrorMessage="1" prompt="Click Dropdown" sqref="AJ5:AJ14" xr:uid="{39F1281A-ED9F-4ED8-BC99-27730D590877}">
      <formula1>Field_Event</formula1>
    </dataValidation>
    <dataValidation type="list" allowBlank="1" showErrorMessage="1" prompt="Click Dropdown" sqref="W5:W36" xr:uid="{122B7969-31E2-403C-8AC3-E48710C55B52}">
      <formula1>EVENT</formula1>
    </dataValidation>
    <dataValidation type="list" allowBlank="1" showInputMessage="1" showErrorMessage="1" prompt="Click Dropdown" sqref="X5:X22" xr:uid="{4812A3C5-D900-479C-AECC-7AF93DB5A558}">
      <formula1>Division</formula1>
    </dataValidation>
    <dataValidation type="list" allowBlank="1" showInputMessage="1" showErrorMessage="1" sqref="AK5:AK14" xr:uid="{A7D1A8A7-BF78-4FA9-88EA-6DFD892A43A1}">
      <formula1>Division</formula1>
    </dataValidation>
  </dataValidations>
  <pageMargins left="0.5" right="0.5" top="0.75" bottom="0.5" header="0.25" footer="0.5"/>
  <pageSetup orientation="portrait" r:id="rId1"/>
  <headerFooter alignWithMargins="0">
    <oddHeader xml:space="preserve">&amp;L&amp;G&amp;R&amp;G
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xWindow="493" yWindow="348" count="2">
        <x14:dataValidation type="list" allowBlank="1" showInputMessage="1" showErrorMessage="1" prompt="Click Dropdown" xr:uid="{FE03356A-E968-4EB9-9267-1085F3B356DC}">
          <x14:formula1>
            <xm:f>DATA!$A$3:$A$25</xm:f>
          </x14:formula1>
          <xm:sqref>U6:U36</xm:sqref>
        </x14:dataValidation>
        <x14:dataValidation type="list" allowBlank="1" showInputMessage="1" showErrorMessage="1" prompt="Click Dropdown" xr:uid="{155D28F4-9D6E-4B34-A01D-EF285603997D}">
          <x14:formula1>
            <xm:f>DATA!$B$1:$H$1</xm:f>
          </x14:formula1>
          <xm:sqref>X23:X36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3"/>
  <sheetViews>
    <sheetView workbookViewId="0">
      <selection activeCell="B27" sqref="B27"/>
    </sheetView>
  </sheetViews>
  <sheetFormatPr defaultRowHeight="15" x14ac:dyDescent="0.2"/>
  <cols>
    <col min="1" max="1" width="6.7109375" style="46" customWidth="1"/>
    <col min="2" max="2" width="3" style="46" customWidth="1"/>
    <col min="3" max="3" width="12.7109375" style="46" bestFit="1" customWidth="1"/>
    <col min="4" max="4" width="4.28515625" style="46" customWidth="1"/>
    <col min="5" max="5" width="5.140625" style="46" customWidth="1"/>
    <col min="6" max="6" width="2.85546875" style="46" customWidth="1"/>
    <col min="7" max="7" width="3" style="46" customWidth="1"/>
    <col min="8" max="8" width="2.7109375" style="46" customWidth="1"/>
    <col min="9" max="9" width="4.42578125" style="46" customWidth="1"/>
    <col min="10" max="10" width="11" style="46" bestFit="1" customWidth="1"/>
    <col min="11" max="11" width="2.42578125" style="46" customWidth="1"/>
    <col min="12" max="12" width="4.42578125" style="46" customWidth="1"/>
    <col min="13" max="13" width="11" style="46" bestFit="1" customWidth="1"/>
    <col min="14" max="14" width="2.42578125" style="46" customWidth="1"/>
    <col min="15" max="15" width="4.42578125" style="46" customWidth="1"/>
    <col min="16" max="16" width="11" style="46" bestFit="1" customWidth="1"/>
    <col min="17" max="16384" width="9.140625" style="46"/>
  </cols>
  <sheetData>
    <row r="1" spans="1:16" ht="23.25" x14ac:dyDescent="0.35">
      <c r="A1" s="275" t="str">
        <f>Schedule!$A$1</f>
        <v>Cyclone Invitational 2020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</row>
    <row r="2" spans="1:16" ht="20.25" x14ac:dyDescent="0.3">
      <c r="A2" s="276" t="s">
        <v>36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</row>
    <row r="3" spans="1:16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x14ac:dyDescent="0.2">
      <c r="A4" s="47"/>
      <c r="B4" s="47"/>
      <c r="C4" s="47"/>
      <c r="D4" s="47"/>
      <c r="E4" s="47"/>
      <c r="F4" s="47"/>
      <c r="G4" s="47"/>
      <c r="H4" s="47"/>
      <c r="I4" s="47"/>
      <c r="J4" s="77" t="s">
        <v>33</v>
      </c>
      <c r="K4" s="47"/>
      <c r="L4" s="47"/>
      <c r="M4" s="77" t="s">
        <v>34</v>
      </c>
      <c r="N4" s="47"/>
      <c r="O4" s="47"/>
      <c r="P4" s="77" t="s">
        <v>35</v>
      </c>
    </row>
    <row r="5" spans="1:16" ht="15.75" x14ac:dyDescent="0.25">
      <c r="A5" s="48" t="str">
        <f>Schedule!A4</f>
        <v>Evt #</v>
      </c>
      <c r="B5" s="48"/>
      <c r="C5" s="48" t="str">
        <f>Schedule!C4</f>
        <v>Event</v>
      </c>
      <c r="D5" s="48"/>
      <c r="E5" s="48" t="str">
        <f>Schedule!D4</f>
        <v>Div</v>
      </c>
      <c r="F5" s="48"/>
      <c r="G5" s="48" t="str">
        <f>Schedule!F4</f>
        <v>R</v>
      </c>
      <c r="H5" s="49"/>
      <c r="I5" s="76">
        <v>45</v>
      </c>
      <c r="J5" s="61">
        <f>TIMEVALUE("00:01:00 AM")*I5</f>
        <v>3.125E-2</v>
      </c>
      <c r="K5" s="49"/>
      <c r="L5" s="76">
        <v>30</v>
      </c>
      <c r="M5" s="61">
        <f>TIMEVALUE("00:01:00 AM")*L5</f>
        <v>2.0833333333333336E-2</v>
      </c>
      <c r="N5" s="49"/>
      <c r="O5" s="76">
        <v>15</v>
      </c>
      <c r="P5" s="61">
        <f>TIMEVALUE("00:01:00 AM")*O5</f>
        <v>1.0416666666666668E-2</v>
      </c>
    </row>
    <row r="6" spans="1:16" x14ac:dyDescent="0.2">
      <c r="A6" s="54">
        <f>IF(Schedule!A5="","",Schedule!A5)</f>
        <v>1</v>
      </c>
      <c r="B6" s="54"/>
      <c r="C6" s="54" t="str">
        <f>IF(Schedule!C5="","",Schedule!C5)</f>
        <v>800 SMR</v>
      </c>
      <c r="D6" s="54"/>
      <c r="E6" s="54" t="str">
        <f>IF(Schedule!D5="","",Schedule!D5)</f>
        <v>VG</v>
      </c>
      <c r="F6" s="54"/>
      <c r="G6" s="54" t="str">
        <f>IF(Schedule!F5="","",Schedule!F5)</f>
        <v>F</v>
      </c>
      <c r="H6" s="55"/>
      <c r="I6" s="56"/>
      <c r="J6" s="57">
        <f>IF(Schedule!H5="","",Schedule!H5-$J$5)</f>
        <v>0.65625</v>
      </c>
      <c r="K6" s="55"/>
      <c r="L6" s="56"/>
      <c r="M6" s="57">
        <f>IF(Schedule!H5="","",Schedule!H5-$M$5)</f>
        <v>0.66666666666666663</v>
      </c>
      <c r="N6" s="55"/>
      <c r="O6" s="56"/>
      <c r="P6" s="57">
        <f>IF(Schedule!H5="","",Schedule!H5-$P$5)</f>
        <v>0.67708333333333337</v>
      </c>
    </row>
    <row r="7" spans="1:16" x14ac:dyDescent="0.2">
      <c r="A7" s="59">
        <f>IF(Schedule!A6="","",Schedule!A6)</f>
        <v>2</v>
      </c>
      <c r="B7" s="59"/>
      <c r="C7" s="59" t="str">
        <f>Schedule!C6</f>
        <v>3000 M</v>
      </c>
      <c r="D7" s="59"/>
      <c r="E7" s="59" t="str">
        <f>IF(Schedule!D6="","",Schedule!D6)</f>
        <v>VG</v>
      </c>
      <c r="F7" s="59"/>
      <c r="G7" s="59" t="str">
        <f>IF(Schedule!F6="","",Schedule!F6)</f>
        <v>F</v>
      </c>
      <c r="H7" s="55"/>
      <c r="I7" s="60"/>
      <c r="J7" s="57">
        <f>IF(Schedule!H6="","",Schedule!H6-$J$5)</f>
        <v>0.66319444444444442</v>
      </c>
      <c r="K7" s="55"/>
      <c r="L7" s="60"/>
      <c r="M7" s="57">
        <f>IF(Schedule!H6="","",Schedule!H6-$M$5)</f>
        <v>0.67361111111111105</v>
      </c>
      <c r="N7" s="55"/>
      <c r="O7" s="60"/>
      <c r="P7" s="57">
        <f>IF(Schedule!H6="","",Schedule!H6-$P$5)</f>
        <v>0.68402777777777779</v>
      </c>
    </row>
    <row r="8" spans="1:16" x14ac:dyDescent="0.2">
      <c r="A8" s="59">
        <f>IF(Schedule!A7="","",Schedule!A7)</f>
        <v>3</v>
      </c>
      <c r="B8" s="59"/>
      <c r="C8" s="59" t="str">
        <f>Schedule!C7</f>
        <v>4x800 R</v>
      </c>
      <c r="D8" s="59"/>
      <c r="E8" s="59" t="str">
        <f>IF(Schedule!D7="","",Schedule!D7)</f>
        <v>VG</v>
      </c>
      <c r="F8" s="59"/>
      <c r="G8" s="59" t="str">
        <f>IF(Schedule!F7="","",Schedule!F7)</f>
        <v>F</v>
      </c>
      <c r="H8" s="55"/>
      <c r="I8" s="60"/>
      <c r="J8" s="57">
        <f>IF(Schedule!H7="","",Schedule!H7-$J$5)</f>
        <v>0.67291666666666661</v>
      </c>
      <c r="K8" s="55"/>
      <c r="L8" s="60"/>
      <c r="M8" s="57">
        <f>IF(Schedule!H7="","",Schedule!H7-$M$5)</f>
        <v>0.68333333333333324</v>
      </c>
      <c r="N8" s="55"/>
      <c r="O8" s="60"/>
      <c r="P8" s="57">
        <f>IF(Schedule!H7="","",Schedule!H7-$P$5)</f>
        <v>0.69374999999999998</v>
      </c>
    </row>
    <row r="9" spans="1:16" x14ac:dyDescent="0.2">
      <c r="A9" s="59">
        <f>IF(Schedule!A8="","",Schedule!A8)</f>
        <v>4</v>
      </c>
      <c r="B9" s="59"/>
      <c r="C9" s="59" t="str">
        <f>Schedule!C8</f>
        <v>400 S.H.R</v>
      </c>
      <c r="D9" s="59"/>
      <c r="E9" s="59" t="str">
        <f>IF(Schedule!D8="","",Schedule!D8)</f>
        <v>VG</v>
      </c>
      <c r="F9" s="59"/>
      <c r="G9" s="59" t="str">
        <f>IF(Schedule!F8="","",Schedule!F8)</f>
        <v>F</v>
      </c>
      <c r="H9" s="55"/>
      <c r="I9" s="60"/>
      <c r="J9" s="57">
        <f>IF(Schedule!H8="","",Schedule!H8-$J$5)</f>
        <v>0.6826388888888888</v>
      </c>
      <c r="K9" s="55"/>
      <c r="L9" s="60"/>
      <c r="M9" s="57">
        <f>IF(Schedule!H8="","",Schedule!H8-$M$5)</f>
        <v>0.69305555555555542</v>
      </c>
      <c r="N9" s="55"/>
      <c r="O9" s="60"/>
      <c r="P9" s="57">
        <f>IF(Schedule!H8="","",Schedule!H8-$P$5)</f>
        <v>0.70347222222222217</v>
      </c>
    </row>
    <row r="10" spans="1:16" x14ac:dyDescent="0.2">
      <c r="A10" s="59">
        <f>IF(Schedule!A9="","",Schedule!A9)</f>
        <v>5</v>
      </c>
      <c r="B10" s="59"/>
      <c r="C10" s="59" t="str">
        <f>Schedule!C9</f>
        <v>100 M</v>
      </c>
      <c r="D10" s="59"/>
      <c r="E10" s="59" t="str">
        <f>IF(Schedule!D9="","",Schedule!D9)</f>
        <v>VG</v>
      </c>
      <c r="F10" s="59"/>
      <c r="G10" s="59" t="str">
        <f>IF(Schedule!F9="","",Schedule!F9)</f>
        <v>F</v>
      </c>
      <c r="H10" s="55"/>
      <c r="I10" s="60"/>
      <c r="J10" s="57">
        <f>IF(Schedule!H9="","",Schedule!H9-$J$5)</f>
        <v>0.68541666666666656</v>
      </c>
      <c r="K10" s="55"/>
      <c r="L10" s="60"/>
      <c r="M10" s="57">
        <f>IF(Schedule!H9="","",Schedule!H9-$M$5)</f>
        <v>0.69583333333333319</v>
      </c>
      <c r="N10" s="55"/>
      <c r="O10" s="60"/>
      <c r="P10" s="57">
        <f>IF(Schedule!H9="","",Schedule!H9-$P$5)</f>
        <v>0.70624999999999993</v>
      </c>
    </row>
    <row r="11" spans="1:16" x14ac:dyDescent="0.2">
      <c r="A11" s="59">
        <f>IF(Schedule!A10="","",Schedule!A10)</f>
        <v>6</v>
      </c>
      <c r="B11" s="59"/>
      <c r="C11" s="59" t="str">
        <f>Schedule!C10</f>
        <v>1600 DMR</v>
      </c>
      <c r="D11" s="59"/>
      <c r="E11" s="59" t="str">
        <f>IF(Schedule!D10="","",Schedule!D10)</f>
        <v>VG</v>
      </c>
      <c r="F11" s="59"/>
      <c r="G11" s="59" t="str">
        <f>IF(Schedule!F10="","",Schedule!F10)</f>
        <v>F</v>
      </c>
      <c r="H11" s="55"/>
      <c r="I11" s="60"/>
      <c r="J11" s="57">
        <f>IF(Schedule!H10="","",Schedule!H10-$J$5)</f>
        <v>0.68611111111111101</v>
      </c>
      <c r="K11" s="55"/>
      <c r="L11" s="60"/>
      <c r="M11" s="57">
        <f>IF(Schedule!H10="","",Schedule!H10-$M$5)</f>
        <v>0.69652777777777763</v>
      </c>
      <c r="N11" s="55"/>
      <c r="O11" s="60"/>
      <c r="P11" s="57">
        <f>IF(Schedule!H10="","",Schedule!H10-$P$5)</f>
        <v>0.70694444444444438</v>
      </c>
    </row>
    <row r="12" spans="1:16" x14ac:dyDescent="0.2">
      <c r="A12" s="59">
        <f>IF(Schedule!A11="","",Schedule!A11)</f>
        <v>7</v>
      </c>
      <c r="B12" s="59"/>
      <c r="C12" s="59" t="str">
        <f>Schedule!C11</f>
        <v>400 M</v>
      </c>
      <c r="D12" s="59"/>
      <c r="E12" s="59" t="str">
        <f>IF(Schedule!D11="","",Schedule!D11)</f>
        <v>VG</v>
      </c>
      <c r="F12" s="59"/>
      <c r="G12" s="59" t="str">
        <f>IF(Schedule!F11="","",Schedule!F11)</f>
        <v>F</v>
      </c>
      <c r="H12" s="55"/>
      <c r="I12" s="60"/>
      <c r="J12" s="57">
        <f>IF(Schedule!H11="","",Schedule!H11-$J$5)</f>
        <v>0.69722222222222208</v>
      </c>
      <c r="K12" s="55"/>
      <c r="L12" s="60"/>
      <c r="M12" s="57">
        <f>IF(Schedule!H11="","",Schedule!H11-$M$5)</f>
        <v>0.70763888888888871</v>
      </c>
      <c r="N12" s="55"/>
      <c r="O12" s="60"/>
      <c r="P12" s="57">
        <f>IF(Schedule!H11="","",Schedule!H11-$P$5)</f>
        <v>0.71805555555555545</v>
      </c>
    </row>
    <row r="13" spans="1:16" x14ac:dyDescent="0.2">
      <c r="A13" s="59">
        <f>IF(Schedule!A12="","",Schedule!A12)</f>
        <v>8</v>
      </c>
      <c r="B13" s="59"/>
      <c r="C13" s="59" t="str">
        <f>Schedule!C12</f>
        <v>4x200 R</v>
      </c>
      <c r="D13" s="59"/>
      <c r="E13" s="59" t="str">
        <f>IF(Schedule!D12="","",Schedule!D12)</f>
        <v>VG</v>
      </c>
      <c r="F13" s="59"/>
      <c r="G13" s="59" t="str">
        <f>IF(Schedule!F12="","",Schedule!F12)</f>
        <v>F</v>
      </c>
      <c r="H13" s="55"/>
      <c r="I13" s="60"/>
      <c r="J13" s="57">
        <f>IF(Schedule!H12="","",Schedule!H12-$J$5)</f>
        <v>0.70138888888888873</v>
      </c>
      <c r="K13" s="55"/>
      <c r="L13" s="60"/>
      <c r="M13" s="57">
        <f>IF(Schedule!H12="","",Schedule!H12-$M$5)</f>
        <v>0.71180555555555536</v>
      </c>
      <c r="N13" s="55"/>
      <c r="O13" s="60"/>
      <c r="P13" s="57">
        <f>IF(Schedule!H12="","",Schedule!H12-$P$5)</f>
        <v>0.7222222222222221</v>
      </c>
    </row>
    <row r="14" spans="1:16" x14ac:dyDescent="0.2">
      <c r="A14" s="59">
        <f>IF(Schedule!A13="","",Schedule!A13)</f>
        <v>9</v>
      </c>
      <c r="B14" s="59"/>
      <c r="C14" s="59" t="str">
        <f>Schedule!C13</f>
        <v>100 HH</v>
      </c>
      <c r="D14" s="59"/>
      <c r="E14" s="59" t="str">
        <f>IF(Schedule!D13="","",Schedule!D13)</f>
        <v>VG</v>
      </c>
      <c r="F14" s="59"/>
      <c r="G14" s="59" t="str">
        <f>IF(Schedule!F13="","",Schedule!F13)</f>
        <v>F</v>
      </c>
      <c r="H14" s="55"/>
      <c r="I14" s="60"/>
      <c r="J14" s="57">
        <f>IF(Schedule!H13="","",Schedule!H13-$J$5)</f>
        <v>0.70486111111111094</v>
      </c>
      <c r="K14" s="55"/>
      <c r="L14" s="60"/>
      <c r="M14" s="57">
        <f>IF(Schedule!H13="","",Schedule!H13-$M$5)</f>
        <v>0.71527777777777757</v>
      </c>
      <c r="N14" s="55"/>
      <c r="O14" s="60"/>
      <c r="P14" s="57">
        <f>IF(Schedule!H13="","",Schedule!H13-$P$5)</f>
        <v>0.72569444444444431</v>
      </c>
    </row>
    <row r="15" spans="1:16" x14ac:dyDescent="0.2">
      <c r="A15" s="59">
        <f>IF(Schedule!A14="","",Schedule!A14)</f>
        <v>10</v>
      </c>
      <c r="B15" s="59"/>
      <c r="C15" s="59" t="str">
        <f>Schedule!C14</f>
        <v>800 M</v>
      </c>
      <c r="D15" s="59"/>
      <c r="E15" s="59" t="str">
        <f>IF(Schedule!D14="","",Schedule!D14)</f>
        <v>VG</v>
      </c>
      <c r="F15" s="59"/>
      <c r="G15" s="59" t="str">
        <f>IF(Schedule!F14="","",Schedule!F14)</f>
        <v>F</v>
      </c>
      <c r="H15" s="55"/>
      <c r="I15" s="60"/>
      <c r="J15" s="57">
        <f>IF(Schedule!H14="","",Schedule!H14-$J$5)</f>
        <v>0.71111111111111092</v>
      </c>
      <c r="K15" s="55"/>
      <c r="L15" s="60"/>
      <c r="M15" s="57">
        <f>IF(Schedule!H14="","",Schedule!H14-$M$5)</f>
        <v>0.72152777777777755</v>
      </c>
      <c r="N15" s="55"/>
      <c r="O15" s="60"/>
      <c r="P15" s="57">
        <f>IF(Schedule!H14="","",Schedule!H14-$P$5)</f>
        <v>0.73194444444444429</v>
      </c>
    </row>
    <row r="16" spans="1:16" x14ac:dyDescent="0.2">
      <c r="A16" s="59">
        <f>IF(Schedule!A15="","",Schedule!A15)</f>
        <v>11</v>
      </c>
      <c r="B16" s="59"/>
      <c r="C16" s="59" t="str">
        <f>Schedule!C15</f>
        <v>200 M</v>
      </c>
      <c r="D16" s="59"/>
      <c r="E16" s="59" t="str">
        <f>IF(Schedule!D15="","",Schedule!D15)</f>
        <v>VG</v>
      </c>
      <c r="F16" s="59"/>
      <c r="G16" s="59" t="str">
        <f>IF(Schedule!F15="","",Schedule!F15)</f>
        <v>F</v>
      </c>
      <c r="H16" s="55"/>
      <c r="I16" s="60"/>
      <c r="J16" s="57">
        <f>IF(Schedule!H15="","",Schedule!H15-$J$5)</f>
        <v>0.72361111111111087</v>
      </c>
      <c r="K16" s="55"/>
      <c r="L16" s="60"/>
      <c r="M16" s="57">
        <f>IF(Schedule!H15="","",Schedule!H15-$M$5)</f>
        <v>0.7340277777777775</v>
      </c>
      <c r="N16" s="55"/>
      <c r="O16" s="60"/>
      <c r="P16" s="57">
        <f>IF(Schedule!H15="","",Schedule!H15-$P$5)</f>
        <v>0.74444444444444424</v>
      </c>
    </row>
    <row r="17" spans="1:16" x14ac:dyDescent="0.2">
      <c r="A17" s="59">
        <f>IF(Schedule!A16="","",Schedule!A16)</f>
        <v>12</v>
      </c>
      <c r="B17" s="59"/>
      <c r="C17" s="59" t="str">
        <f>Schedule!C16</f>
        <v>1500 M</v>
      </c>
      <c r="D17" s="59"/>
      <c r="E17" s="59" t="str">
        <f>IF(Schedule!D16="","",Schedule!D16)</f>
        <v>VG</v>
      </c>
      <c r="F17" s="59"/>
      <c r="G17" s="59" t="str">
        <f>IF(Schedule!F16="","",Schedule!F16)</f>
        <v>F</v>
      </c>
      <c r="H17" s="55"/>
      <c r="I17" s="60"/>
      <c r="J17" s="57">
        <f>IF(Schedule!H16="","",Schedule!H16-$J$5)</f>
        <v>0.72777777777777752</v>
      </c>
      <c r="K17" s="55"/>
      <c r="L17" s="60"/>
      <c r="M17" s="57">
        <f>IF(Schedule!H16="","",Schedule!H16-$M$5)</f>
        <v>0.73819444444444415</v>
      </c>
      <c r="N17" s="55"/>
      <c r="O17" s="60"/>
      <c r="P17" s="57">
        <f>IF(Schedule!H16="","",Schedule!H16-$P$5)</f>
        <v>0.74861111111111089</v>
      </c>
    </row>
    <row r="18" spans="1:16" x14ac:dyDescent="0.2">
      <c r="A18" s="59">
        <f>IF(Schedule!A17="","",Schedule!A17)</f>
        <v>13</v>
      </c>
      <c r="B18" s="59"/>
      <c r="C18" s="59" t="str">
        <f>Schedule!C17</f>
        <v>4x100 R</v>
      </c>
      <c r="D18" s="59"/>
      <c r="E18" s="59" t="str">
        <f>IF(Schedule!D17="","",Schedule!D17)</f>
        <v>VG</v>
      </c>
      <c r="F18" s="59"/>
      <c r="G18" s="59" t="str">
        <f>IF(Schedule!F17="","",Schedule!F17)</f>
        <v>F</v>
      </c>
      <c r="H18" s="55"/>
      <c r="I18" s="60"/>
      <c r="J18" s="57">
        <f>IF(Schedule!H17="","",Schedule!H17-$J$5)</f>
        <v>0.73333333333333306</v>
      </c>
      <c r="K18" s="55"/>
      <c r="L18" s="60"/>
      <c r="M18" s="57">
        <f>IF(Schedule!H17="","",Schedule!H17-$M$5)</f>
        <v>0.74374999999999969</v>
      </c>
      <c r="N18" s="55"/>
      <c r="O18" s="60"/>
      <c r="P18" s="57">
        <f>IF(Schedule!H17="","",Schedule!H17-$P$5)</f>
        <v>0.75416666666666643</v>
      </c>
    </row>
    <row r="19" spans="1:16" x14ac:dyDescent="0.2">
      <c r="A19" s="59">
        <f>IF(Schedule!A18="","",Schedule!A18)</f>
        <v>14</v>
      </c>
      <c r="B19" s="59"/>
      <c r="C19" s="59" t="str">
        <f>Schedule!C18</f>
        <v>4x400 R</v>
      </c>
      <c r="D19" s="59"/>
      <c r="E19" s="59" t="str">
        <f>IF(Schedule!D18="","",Schedule!D18)</f>
        <v>VG</v>
      </c>
      <c r="F19" s="59"/>
      <c r="G19" s="59" t="str">
        <f>IF(Schedule!F18="","",Schedule!F18)</f>
        <v>F</v>
      </c>
      <c r="H19" s="55"/>
      <c r="I19" s="60"/>
      <c r="J19" s="57">
        <f>IF(Schedule!H18="","",Schedule!H18-$J$5)</f>
        <v>0.73749999999999971</v>
      </c>
      <c r="K19" s="55"/>
      <c r="L19" s="60"/>
      <c r="M19" s="57">
        <f>IF(Schedule!H18="","",Schedule!H18-$M$5)</f>
        <v>0.74791666666666634</v>
      </c>
      <c r="N19" s="55"/>
      <c r="O19" s="60"/>
      <c r="P19" s="57">
        <f>IF(Schedule!H18="","",Schedule!H18-$P$5)</f>
        <v>0.75833333333333308</v>
      </c>
    </row>
    <row r="20" spans="1:16" x14ac:dyDescent="0.2">
      <c r="A20" s="59" t="str">
        <f>IF(Schedule!A19="","",Schedule!A19)</f>
        <v/>
      </c>
      <c r="B20" s="59"/>
      <c r="C20" s="59" t="str">
        <f>Schedule!C19</f>
        <v/>
      </c>
      <c r="D20" s="59"/>
      <c r="E20" s="59" t="str">
        <f>IF(Schedule!D19="","",Schedule!D19)</f>
        <v/>
      </c>
      <c r="F20" s="59"/>
      <c r="G20" s="59" t="str">
        <f>IF(Schedule!F19="","",Schedule!F19)</f>
        <v/>
      </c>
      <c r="H20" s="55"/>
      <c r="I20" s="60"/>
      <c r="J20" s="57" t="str">
        <f>IF(Schedule!H19="","",Schedule!H19-$J$5)</f>
        <v/>
      </c>
      <c r="K20" s="55"/>
      <c r="L20" s="60"/>
      <c r="M20" s="57" t="str">
        <f>IF(Schedule!H19="","",Schedule!H19-$M$5)</f>
        <v/>
      </c>
      <c r="N20" s="55"/>
      <c r="O20" s="60"/>
      <c r="P20" s="57" t="str">
        <f>IF(Schedule!H19="","",Schedule!H19-$P$5)</f>
        <v/>
      </c>
    </row>
    <row r="21" spans="1:16" x14ac:dyDescent="0.2">
      <c r="A21" s="59" t="str">
        <f>IF(Schedule!A20="","",Schedule!A20)</f>
        <v/>
      </c>
      <c r="B21" s="59"/>
      <c r="C21" s="59" t="str">
        <f>Schedule!C20</f>
        <v/>
      </c>
      <c r="D21" s="59"/>
      <c r="E21" s="59" t="str">
        <f>IF(Schedule!D20="","",Schedule!D20)</f>
        <v/>
      </c>
      <c r="F21" s="59"/>
      <c r="G21" s="59" t="str">
        <f>IF(Schedule!F20="","",Schedule!F20)</f>
        <v/>
      </c>
      <c r="H21" s="55"/>
      <c r="I21" s="60"/>
      <c r="J21" s="57" t="str">
        <f>IF(Schedule!H20="","",Schedule!H20-$J$5)</f>
        <v/>
      </c>
      <c r="K21" s="55"/>
      <c r="L21" s="60"/>
      <c r="M21" s="57" t="str">
        <f>IF(Schedule!H20="","",Schedule!H20-$M$5)</f>
        <v/>
      </c>
      <c r="N21" s="55"/>
      <c r="O21" s="60"/>
      <c r="P21" s="57" t="str">
        <f>IF(Schedule!H20="","",Schedule!H20-$P$5)</f>
        <v/>
      </c>
    </row>
    <row r="22" spans="1:16" x14ac:dyDescent="0.2">
      <c r="A22" s="59" t="str">
        <f>IF(Schedule!A21="","",Schedule!A21)</f>
        <v/>
      </c>
      <c r="B22" s="59"/>
      <c r="C22" s="59" t="str">
        <f>Schedule!C21</f>
        <v/>
      </c>
      <c r="D22" s="59"/>
      <c r="E22" s="59" t="str">
        <f>IF(Schedule!D21="","",Schedule!D21)</f>
        <v/>
      </c>
      <c r="F22" s="59"/>
      <c r="G22" s="59" t="str">
        <f>IF(Schedule!F21="","",Schedule!F21)</f>
        <v/>
      </c>
      <c r="H22" s="55"/>
      <c r="I22" s="60"/>
      <c r="J22" s="57" t="str">
        <f>IF(Schedule!H21="","",Schedule!H21-$J$5)</f>
        <v/>
      </c>
      <c r="K22" s="55"/>
      <c r="L22" s="60"/>
      <c r="M22" s="57" t="str">
        <f>IF(Schedule!H21="","",Schedule!H21-$M$5)</f>
        <v/>
      </c>
      <c r="N22" s="55"/>
      <c r="O22" s="60"/>
      <c r="P22" s="57" t="str">
        <f>IF(Schedule!H21="","",Schedule!H21-$P$5)</f>
        <v/>
      </c>
    </row>
    <row r="23" spans="1:16" x14ac:dyDescent="0.2">
      <c r="A23" s="256" t="str">
        <f>IF(Schedule!A22="","",Schedule!A22)</f>
        <v/>
      </c>
      <c r="B23" s="256"/>
      <c r="C23" s="256" t="str">
        <f>Schedule!C22</f>
        <v/>
      </c>
      <c r="D23" s="256"/>
      <c r="E23" s="256" t="str">
        <f>IF(Schedule!D22="","",Schedule!D22)</f>
        <v/>
      </c>
      <c r="F23" s="256"/>
      <c r="G23" s="256" t="str">
        <f>IF(Schedule!F22="","",Schedule!F22)</f>
        <v/>
      </c>
      <c r="H23" s="55"/>
      <c r="I23" s="256"/>
      <c r="J23" s="261" t="str">
        <f>IF(Schedule!H22="","",Schedule!H22-$J$5)</f>
        <v/>
      </c>
      <c r="K23" s="262"/>
      <c r="L23" s="256"/>
      <c r="M23" s="261" t="str">
        <f>IF(Schedule!H22="","",Schedule!H22-$M$5)</f>
        <v/>
      </c>
      <c r="N23" s="262"/>
      <c r="O23" s="256"/>
      <c r="P23" s="57" t="str">
        <f>IF(Schedule!H22="","",Schedule!H22-$P$5)</f>
        <v/>
      </c>
    </row>
    <row r="24" spans="1:16" x14ac:dyDescent="0.2">
      <c r="A24" s="258"/>
      <c r="B24" s="258"/>
      <c r="C24" s="258"/>
      <c r="D24" s="258"/>
      <c r="E24" s="258"/>
      <c r="F24" s="258"/>
      <c r="G24" s="258"/>
      <c r="H24" s="258"/>
      <c r="I24" s="258"/>
      <c r="J24" s="259"/>
      <c r="K24" s="258"/>
      <c r="L24" s="258"/>
      <c r="M24" s="259"/>
      <c r="N24" s="258"/>
      <c r="O24" s="258"/>
      <c r="P24" s="259"/>
    </row>
    <row r="25" spans="1:16" x14ac:dyDescent="0.2">
      <c r="A25" s="258"/>
      <c r="B25" s="258"/>
      <c r="C25" s="258"/>
      <c r="D25" s="258"/>
      <c r="E25" s="258"/>
      <c r="F25" s="258"/>
      <c r="G25" s="258"/>
      <c r="H25" s="258"/>
      <c r="I25" s="258"/>
      <c r="J25" s="259"/>
      <c r="K25" s="258"/>
      <c r="L25" s="258"/>
      <c r="M25" s="259"/>
      <c r="N25" s="258"/>
      <c r="O25" s="258"/>
      <c r="P25" s="259"/>
    </row>
    <row r="26" spans="1:16" x14ac:dyDescent="0.2">
      <c r="A26" s="258"/>
      <c r="B26" s="258"/>
      <c r="C26" s="258"/>
      <c r="D26" s="258"/>
      <c r="E26" s="258"/>
      <c r="F26" s="258"/>
      <c r="G26" s="258"/>
      <c r="H26" s="258"/>
      <c r="I26" s="258"/>
      <c r="J26" s="259"/>
      <c r="K26" s="258"/>
      <c r="L26" s="258"/>
      <c r="M26" s="259"/>
      <c r="N26" s="258"/>
      <c r="O26" s="258"/>
      <c r="P26" s="259"/>
    </row>
    <row r="27" spans="1:16" x14ac:dyDescent="0.2">
      <c r="A27" s="258"/>
      <c r="B27" s="258"/>
      <c r="C27" s="258"/>
      <c r="D27" s="258"/>
      <c r="E27" s="258"/>
      <c r="F27" s="258"/>
      <c r="G27" s="258"/>
      <c r="H27" s="258"/>
      <c r="I27" s="258"/>
      <c r="J27" s="259"/>
      <c r="K27" s="258"/>
      <c r="L27" s="258"/>
      <c r="M27" s="259"/>
      <c r="N27" s="258"/>
      <c r="O27" s="258"/>
      <c r="P27" s="259"/>
    </row>
    <row r="28" spans="1:16" x14ac:dyDescent="0.2">
      <c r="A28" s="258"/>
      <c r="B28" s="258"/>
      <c r="C28" s="258"/>
      <c r="D28" s="258"/>
      <c r="E28" s="258"/>
      <c r="F28" s="258"/>
      <c r="G28" s="258"/>
      <c r="H28" s="258"/>
      <c r="I28" s="258"/>
      <c r="J28" s="259"/>
      <c r="K28" s="258"/>
      <c r="L28" s="258"/>
      <c r="M28" s="259"/>
      <c r="N28" s="258"/>
      <c r="O28" s="258"/>
      <c r="P28" s="259"/>
    </row>
    <row r="29" spans="1:16" x14ac:dyDescent="0.2">
      <c r="A29" s="258"/>
      <c r="B29" s="258"/>
      <c r="C29" s="258"/>
      <c r="D29" s="258"/>
      <c r="E29" s="258"/>
      <c r="F29" s="258"/>
      <c r="G29" s="258"/>
      <c r="H29" s="258"/>
      <c r="I29" s="258"/>
      <c r="J29" s="259"/>
      <c r="K29" s="258"/>
      <c r="L29" s="258"/>
      <c r="M29" s="259"/>
      <c r="N29" s="258"/>
      <c r="O29" s="258"/>
      <c r="P29" s="259"/>
    </row>
    <row r="30" spans="1:16" x14ac:dyDescent="0.2">
      <c r="A30" s="258"/>
      <c r="B30" s="258"/>
      <c r="C30" s="258"/>
      <c r="D30" s="258"/>
      <c r="E30" s="258"/>
      <c r="F30" s="258"/>
      <c r="G30" s="258"/>
      <c r="H30" s="258"/>
      <c r="I30" s="258"/>
      <c r="J30" s="259"/>
      <c r="K30" s="258"/>
      <c r="L30" s="258"/>
      <c r="M30" s="259"/>
      <c r="N30" s="258"/>
      <c r="O30" s="258"/>
      <c r="P30" s="259"/>
    </row>
    <row r="31" spans="1:16" x14ac:dyDescent="0.2">
      <c r="A31" s="258"/>
      <c r="B31" s="258"/>
      <c r="C31" s="258"/>
      <c r="D31" s="258"/>
      <c r="E31" s="258"/>
      <c r="F31" s="258"/>
      <c r="G31" s="258"/>
      <c r="H31" s="258"/>
      <c r="I31" s="258"/>
      <c r="J31" s="259"/>
      <c r="K31" s="258"/>
      <c r="L31" s="258"/>
      <c r="M31" s="259"/>
      <c r="N31" s="258"/>
      <c r="O31" s="258"/>
      <c r="P31" s="259"/>
    </row>
    <row r="32" spans="1:16" x14ac:dyDescent="0.2">
      <c r="A32" s="258"/>
      <c r="B32" s="258"/>
      <c r="C32" s="258"/>
      <c r="D32" s="258"/>
      <c r="E32" s="258"/>
      <c r="F32" s="258"/>
      <c r="G32" s="258"/>
      <c r="H32" s="258"/>
      <c r="I32" s="258"/>
      <c r="J32" s="259"/>
      <c r="K32" s="258"/>
      <c r="L32" s="258"/>
      <c r="M32" s="259"/>
      <c r="N32" s="258"/>
      <c r="O32" s="258"/>
      <c r="P32" s="259"/>
    </row>
    <row r="33" spans="1:16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1:16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6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 t="s">
        <v>33</v>
      </c>
      <c r="K35" s="47"/>
      <c r="L35" s="47"/>
      <c r="M35" s="47" t="s">
        <v>34</v>
      </c>
      <c r="N35" s="47"/>
      <c r="O35" s="47"/>
      <c r="P35" s="47" t="s">
        <v>35</v>
      </c>
    </row>
    <row r="36" spans="1:16" ht="15.75" x14ac:dyDescent="0.25">
      <c r="A36" s="50" t="str">
        <f>Schedule!L4</f>
        <v>Evt #</v>
      </c>
      <c r="B36" s="50"/>
      <c r="C36" s="50" t="str">
        <f>Schedule!N4</f>
        <v>Event</v>
      </c>
      <c r="D36" s="49"/>
      <c r="E36" s="49" t="str">
        <f>Schedule!O4</f>
        <v>Div</v>
      </c>
      <c r="F36" s="49"/>
      <c r="G36" s="49" t="str">
        <f>Schedule!Q4</f>
        <v>R</v>
      </c>
      <c r="H36" s="49"/>
      <c r="I36" s="76">
        <v>45</v>
      </c>
      <c r="J36" s="61">
        <f>TIMEVALUE("00:01:00 AM")*I36</f>
        <v>3.125E-2</v>
      </c>
      <c r="K36" s="49"/>
      <c r="L36" s="76">
        <v>30</v>
      </c>
      <c r="M36" s="61">
        <f>TIMEVALUE("00:01:00 AM")*L36</f>
        <v>2.0833333333333336E-2</v>
      </c>
      <c r="N36" s="49"/>
      <c r="O36" s="76">
        <v>30</v>
      </c>
      <c r="P36" s="61">
        <f>TIMEVALUE("00:01:00 AM")*O36</f>
        <v>2.0833333333333336E-2</v>
      </c>
    </row>
    <row r="37" spans="1:16" x14ac:dyDescent="0.2">
      <c r="A37" s="58">
        <f>IF(Schedule!L5="","",Schedule!L5)</f>
        <v>15</v>
      </c>
      <c r="B37" s="59"/>
      <c r="C37" s="59" t="str">
        <f>IF(Schedule!N5="","",Schedule!N5)</f>
        <v>Shot Put</v>
      </c>
      <c r="D37" s="59"/>
      <c r="E37" s="59" t="str">
        <f>IF(Schedule!O5="","",Schedule!O5)</f>
        <v>VG</v>
      </c>
      <c r="F37" s="59"/>
      <c r="G37" s="59" t="str">
        <f>IF(Schedule!Q5="","",Schedule!Q5)</f>
        <v>F</v>
      </c>
      <c r="H37" s="55"/>
      <c r="I37" s="60"/>
      <c r="J37" s="57">
        <f>IF(Schedule!S5="","",Schedule!S5-$J$36)</f>
        <v>0.63541666666666663</v>
      </c>
      <c r="K37" s="55"/>
      <c r="L37" s="60"/>
      <c r="M37" s="57">
        <f>IF(Schedule!S5="","",Schedule!S5-$M$36)</f>
        <v>0.64583333333333326</v>
      </c>
      <c r="N37" s="55"/>
      <c r="O37" s="60"/>
      <c r="P37" s="57">
        <f>IF(Schedule!S5="","",Schedule!S5-$P$36)</f>
        <v>0.64583333333333326</v>
      </c>
    </row>
    <row r="38" spans="1:16" x14ac:dyDescent="0.2">
      <c r="A38" s="58">
        <f>IF(Schedule!L6="","",Schedule!L6)</f>
        <v>16</v>
      </c>
      <c r="B38" s="59"/>
      <c r="C38" s="59" t="str">
        <f>IF(Schedule!N6="","",Schedule!N6)</f>
        <v>Discus</v>
      </c>
      <c r="D38" s="59"/>
      <c r="E38" s="59" t="str">
        <f>IF(Schedule!O6="","",Schedule!O6)</f>
        <v>VG</v>
      </c>
      <c r="F38" s="59"/>
      <c r="G38" s="59" t="str">
        <f>IF(Schedule!Q6="","",Schedule!Q6)</f>
        <v>F</v>
      </c>
      <c r="H38" s="55"/>
      <c r="I38" s="60"/>
      <c r="J38" s="57">
        <f>IF(Schedule!S6="","",Schedule!S6-$J$36)</f>
        <v>0.67708333333333326</v>
      </c>
      <c r="K38" s="55"/>
      <c r="L38" s="60"/>
      <c r="M38" s="57">
        <f>IF(Schedule!S6="","",Schedule!S6-$M$36)</f>
        <v>0.68749999999999989</v>
      </c>
      <c r="N38" s="55"/>
      <c r="O38" s="60"/>
      <c r="P38" s="57">
        <f>IF(Schedule!S6="","",Schedule!S6-$P$36)</f>
        <v>0.68749999999999989</v>
      </c>
    </row>
    <row r="39" spans="1:16" x14ac:dyDescent="0.2">
      <c r="A39" s="58">
        <f>IF(Schedule!L7="","",Schedule!L7)</f>
        <v>17</v>
      </c>
      <c r="B39" s="59"/>
      <c r="C39" s="59" t="str">
        <f>IF(Schedule!N7="","",Schedule!N7)</f>
        <v>High Jump</v>
      </c>
      <c r="D39" s="59"/>
      <c r="E39" s="59" t="str">
        <f>IF(Schedule!O7="","",Schedule!O7)</f>
        <v>VG</v>
      </c>
      <c r="F39" s="59"/>
      <c r="G39" s="59" t="str">
        <f>IF(Schedule!Q7="","",Schedule!Q7)</f>
        <v>F</v>
      </c>
      <c r="H39" s="55"/>
      <c r="I39" s="60"/>
      <c r="J39" s="57">
        <f>IF(Schedule!S7="","",Schedule!S7-$J$36)</f>
        <v>0.63541666666666663</v>
      </c>
      <c r="K39" s="55"/>
      <c r="L39" s="60"/>
      <c r="M39" s="57">
        <f>IF(Schedule!S7="","",Schedule!S7-$M$36)</f>
        <v>0.64583333333333326</v>
      </c>
      <c r="N39" s="55"/>
      <c r="O39" s="60"/>
      <c r="P39" s="57">
        <f>IF(Schedule!S7="","",Schedule!S7-$P$36)</f>
        <v>0.64583333333333326</v>
      </c>
    </row>
    <row r="40" spans="1:16" x14ac:dyDescent="0.2">
      <c r="A40" s="58">
        <f>IF(Schedule!L8="","",Schedule!L8)</f>
        <v>18</v>
      </c>
      <c r="B40" s="59"/>
      <c r="C40" s="59" t="str">
        <f>IF(Schedule!N8="","",Schedule!N8)</f>
        <v>Pole Vault</v>
      </c>
      <c r="D40" s="59"/>
      <c r="E40" s="59" t="str">
        <f>IF(Schedule!O8="","",Schedule!O8)</f>
        <v>VG</v>
      </c>
      <c r="F40" s="59"/>
      <c r="G40" s="59" t="str">
        <f>IF(Schedule!Q8="","",Schedule!Q8)</f>
        <v>F</v>
      </c>
      <c r="H40" s="55"/>
      <c r="I40" s="60"/>
      <c r="J40" s="57">
        <f>IF(Schedule!S8="","",Schedule!S8-$J$36)</f>
        <v>0.67708333333333326</v>
      </c>
      <c r="K40" s="55"/>
      <c r="L40" s="60"/>
      <c r="M40" s="57">
        <f>IF(Schedule!S8="","",Schedule!S8-$M$36)</f>
        <v>0.68749999999999989</v>
      </c>
      <c r="N40" s="55"/>
      <c r="O40" s="60"/>
      <c r="P40" s="57">
        <f>IF(Schedule!S8="","",Schedule!S8-$P$36)</f>
        <v>0.68749999999999989</v>
      </c>
    </row>
    <row r="41" spans="1:16" x14ac:dyDescent="0.2">
      <c r="A41" s="58">
        <f>IF(Schedule!L9="","",Schedule!L9)</f>
        <v>19</v>
      </c>
      <c r="B41" s="59"/>
      <c r="C41" s="59" t="str">
        <f>IF(Schedule!N9="","",Schedule!N9)</f>
        <v>Long Jump</v>
      </c>
      <c r="D41" s="59"/>
      <c r="E41" s="59" t="str">
        <f>IF(Schedule!O9="","",Schedule!O9)</f>
        <v>VG</v>
      </c>
      <c r="F41" s="59"/>
      <c r="G41" s="59" t="str">
        <f>IF(Schedule!Q9="","",Schedule!Q9)</f>
        <v>F</v>
      </c>
      <c r="H41" s="55"/>
      <c r="I41" s="60"/>
      <c r="J41" s="57">
        <f>IF(Schedule!S9="","",Schedule!S9-$J$36)</f>
        <v>0.63541666666666663</v>
      </c>
      <c r="K41" s="55"/>
      <c r="L41" s="60"/>
      <c r="M41" s="57">
        <f>IF(Schedule!S9="","",Schedule!S9-$M$36)</f>
        <v>0.64583333333333326</v>
      </c>
      <c r="N41" s="55"/>
      <c r="O41" s="60"/>
      <c r="P41" s="57">
        <f>IF(Schedule!S9="","",Schedule!S9-$P$36)</f>
        <v>0.64583333333333326</v>
      </c>
    </row>
    <row r="42" spans="1:16" x14ac:dyDescent="0.2">
      <c r="A42" s="58">
        <f>IF(Schedule!L10="","",Schedule!L10)</f>
        <v>20</v>
      </c>
      <c r="B42" s="59"/>
      <c r="C42" s="59" t="str">
        <f>IF(Schedule!N10="","",Schedule!N10)</f>
        <v>Triple Jump</v>
      </c>
      <c r="D42" s="59"/>
      <c r="E42" s="59" t="str">
        <f>IF(Schedule!O10="","",Schedule!O10)</f>
        <v>VG</v>
      </c>
      <c r="F42" s="59"/>
      <c r="G42" s="59" t="str">
        <f>IF(Schedule!Q10="","",Schedule!Q10)</f>
        <v>F</v>
      </c>
      <c r="H42" s="55"/>
      <c r="I42" s="60"/>
      <c r="J42" s="57">
        <f>IF(Schedule!S10="","",Schedule!S10-$J$36)</f>
        <v>0.69791666666666663</v>
      </c>
      <c r="K42" s="55"/>
      <c r="L42" s="60"/>
      <c r="M42" s="57">
        <f>IF(Schedule!S10="","",Schedule!S10-$M$36)</f>
        <v>0.70833333333333326</v>
      </c>
      <c r="N42" s="55"/>
      <c r="O42" s="60"/>
      <c r="P42" s="57">
        <f>IF(Schedule!S10="","",Schedule!S10-$P$36)</f>
        <v>0.70833333333333326</v>
      </c>
    </row>
    <row r="43" spans="1:16" x14ac:dyDescent="0.2">
      <c r="A43" s="58" t="str">
        <f>IF(Schedule!L11="","",Schedule!L11)</f>
        <v/>
      </c>
      <c r="B43" s="59"/>
      <c r="C43" s="59" t="str">
        <f>IF(Schedule!N11="","",Schedule!N11)</f>
        <v/>
      </c>
      <c r="D43" s="59"/>
      <c r="E43" s="59" t="str">
        <f>IF(Schedule!O11="","",Schedule!O11)</f>
        <v/>
      </c>
      <c r="F43" s="59"/>
      <c r="G43" s="59" t="str">
        <f>IF(Schedule!Q11="","",Schedule!Q11)</f>
        <v/>
      </c>
      <c r="H43" s="55"/>
      <c r="I43" s="60"/>
      <c r="J43" s="57" t="str">
        <f>IF(Schedule!S11="","",Schedule!S11-$J$36)</f>
        <v/>
      </c>
      <c r="K43" s="55"/>
      <c r="L43" s="60"/>
      <c r="M43" s="57" t="str">
        <f>IF(Schedule!S11="","",Schedule!S11-$M$36)</f>
        <v/>
      </c>
      <c r="N43" s="55"/>
      <c r="O43" s="60"/>
      <c r="P43" s="57" t="str">
        <f>IF(Schedule!S11="","",Schedule!S11-$P$36)</f>
        <v/>
      </c>
    </row>
    <row r="44" spans="1:16" x14ac:dyDescent="0.2">
      <c r="A44" s="58" t="str">
        <f>IF(Schedule!L12="","",Schedule!L12)</f>
        <v/>
      </c>
      <c r="B44" s="59"/>
      <c r="C44" s="59" t="str">
        <f>IF(Schedule!N12="","",Schedule!N12)</f>
        <v/>
      </c>
      <c r="D44" s="59"/>
      <c r="E44" s="59" t="str">
        <f>IF(Schedule!O12="","",Schedule!O12)</f>
        <v/>
      </c>
      <c r="F44" s="59"/>
      <c r="G44" s="59" t="str">
        <f>IF(Schedule!Q12="","",Schedule!Q12)</f>
        <v/>
      </c>
      <c r="H44" s="55"/>
      <c r="I44" s="60"/>
      <c r="J44" s="57" t="str">
        <f>IF(Schedule!S12="","",Schedule!S12-$J$36)</f>
        <v/>
      </c>
      <c r="K44" s="55"/>
      <c r="L44" s="60"/>
      <c r="M44" s="57" t="str">
        <f>IF(Schedule!S12="","",Schedule!S12-$M$36)</f>
        <v/>
      </c>
      <c r="N44" s="55"/>
      <c r="O44" s="60"/>
      <c r="P44" s="57" t="str">
        <f>IF(Schedule!S12="","",Schedule!S12-$P$36)</f>
        <v/>
      </c>
    </row>
    <row r="45" spans="1:16" x14ac:dyDescent="0.2">
      <c r="A45" s="58" t="str">
        <f>IF(Schedule!L13="","",Schedule!L13)</f>
        <v/>
      </c>
      <c r="B45" s="59"/>
      <c r="C45" s="59" t="str">
        <f>IF(Schedule!N13="","",Schedule!N13)</f>
        <v/>
      </c>
      <c r="D45" s="59"/>
      <c r="E45" s="59" t="str">
        <f>IF(Schedule!O13="","",Schedule!O13)</f>
        <v/>
      </c>
      <c r="F45" s="59"/>
      <c r="G45" s="59" t="str">
        <f>IF(Schedule!Q13="","",Schedule!Q13)</f>
        <v/>
      </c>
      <c r="H45" s="55"/>
      <c r="I45" s="60"/>
      <c r="J45" s="57" t="str">
        <f>IF(Schedule!S13="","",Schedule!S13-$J$36)</f>
        <v/>
      </c>
      <c r="K45" s="55"/>
      <c r="L45" s="60"/>
      <c r="M45" s="57" t="str">
        <f>IF(Schedule!S13="","",Schedule!S13-$M$36)</f>
        <v/>
      </c>
      <c r="N45" s="55"/>
      <c r="O45" s="60"/>
      <c r="P45" s="57" t="str">
        <f>IF(Schedule!S13="","",Schedule!S13-$P$36)</f>
        <v/>
      </c>
    </row>
    <row r="46" spans="1:16" x14ac:dyDescent="0.2">
      <c r="A46" s="255" t="str">
        <f>IF(Schedule!L14="","",Schedule!L14)</f>
        <v/>
      </c>
      <c r="B46" s="256"/>
      <c r="C46" s="256" t="str">
        <f>IF(Schedule!N14="","",Schedule!N14)</f>
        <v/>
      </c>
      <c r="D46" s="256"/>
      <c r="E46" s="256" t="str">
        <f>IF(Schedule!O14="","",Schedule!O14)</f>
        <v/>
      </c>
      <c r="F46" s="256"/>
      <c r="G46" s="256" t="str">
        <f>IF(Schedule!Q14="","",Schedule!Q14)</f>
        <v/>
      </c>
      <c r="H46" s="55"/>
      <c r="I46" s="256"/>
      <c r="J46" s="261" t="str">
        <f>IF(Schedule!S14="","",Schedule!S14-$J$36)</f>
        <v/>
      </c>
      <c r="K46" s="262"/>
      <c r="L46" s="256"/>
      <c r="M46" s="261" t="str">
        <f>IF(Schedule!S14="","",Schedule!S14-$M$36)</f>
        <v/>
      </c>
      <c r="N46" s="262"/>
      <c r="O46" s="256"/>
      <c r="P46" s="57" t="str">
        <f>IF(Schedule!S14="","",Schedule!S14-$P$36)</f>
        <v/>
      </c>
    </row>
    <row r="47" spans="1:16" x14ac:dyDescent="0.2">
      <c r="A47" s="257"/>
      <c r="B47" s="258"/>
      <c r="C47" s="258"/>
      <c r="D47" s="258"/>
      <c r="E47" s="258"/>
      <c r="F47" s="258"/>
      <c r="G47" s="258"/>
      <c r="H47" s="258"/>
      <c r="I47" s="258"/>
      <c r="J47" s="259"/>
      <c r="K47" s="258"/>
      <c r="L47" s="258"/>
      <c r="M47" s="259"/>
      <c r="N47" s="258"/>
      <c r="O47" s="258"/>
      <c r="P47" s="259"/>
    </row>
    <row r="48" spans="1:16" x14ac:dyDescent="0.2">
      <c r="A48" s="257"/>
      <c r="B48" s="258"/>
      <c r="C48" s="258"/>
      <c r="D48" s="258"/>
      <c r="E48" s="258"/>
      <c r="F48" s="258"/>
      <c r="G48" s="258"/>
      <c r="H48" s="258"/>
      <c r="I48" s="258"/>
      <c r="J48" s="259"/>
      <c r="K48" s="258"/>
      <c r="L48" s="258"/>
      <c r="M48" s="259"/>
      <c r="N48" s="258"/>
      <c r="O48" s="258"/>
      <c r="P48" s="259"/>
    </row>
    <row r="49" spans="1:16" x14ac:dyDescent="0.2">
      <c r="A49" s="257"/>
      <c r="B49" s="258"/>
      <c r="C49" s="258"/>
      <c r="D49" s="258"/>
      <c r="E49" s="258"/>
      <c r="F49" s="258"/>
      <c r="G49" s="258"/>
      <c r="H49" s="258"/>
      <c r="I49" s="258"/>
      <c r="J49" s="259"/>
      <c r="K49" s="258"/>
      <c r="L49" s="258"/>
      <c r="M49" s="259"/>
      <c r="N49" s="258"/>
      <c r="O49" s="258"/>
      <c r="P49" s="259"/>
    </row>
    <row r="50" spans="1:16" x14ac:dyDescent="0.2">
      <c r="A50" s="257"/>
      <c r="B50" s="258"/>
      <c r="C50" s="258"/>
      <c r="D50" s="258"/>
      <c r="E50" s="258"/>
      <c r="F50" s="258"/>
      <c r="G50" s="258"/>
      <c r="H50" s="258"/>
      <c r="I50" s="258"/>
      <c r="J50" s="259"/>
      <c r="K50" s="258"/>
      <c r="L50" s="258"/>
      <c r="M50" s="259"/>
      <c r="N50" s="258"/>
      <c r="O50" s="258"/>
      <c r="P50" s="259"/>
    </row>
    <row r="51" spans="1:16" x14ac:dyDescent="0.2">
      <c r="A51" s="257"/>
      <c r="B51" s="258"/>
      <c r="C51" s="258"/>
      <c r="D51" s="258"/>
      <c r="E51" s="258"/>
      <c r="F51" s="258"/>
      <c r="G51" s="258"/>
      <c r="H51" s="258"/>
      <c r="I51" s="258"/>
      <c r="J51" s="259"/>
      <c r="K51" s="258"/>
      <c r="L51" s="258"/>
      <c r="M51" s="259"/>
      <c r="N51" s="258"/>
      <c r="O51" s="258"/>
      <c r="P51" s="259"/>
    </row>
    <row r="52" spans="1:16" x14ac:dyDescent="0.2">
      <c r="A52" s="257"/>
      <c r="B52" s="258"/>
      <c r="C52" s="258"/>
      <c r="D52" s="258"/>
      <c r="E52" s="258"/>
      <c r="F52" s="258"/>
      <c r="G52" s="258"/>
      <c r="H52" s="258"/>
      <c r="I52" s="258"/>
      <c r="J52" s="259"/>
      <c r="K52" s="258"/>
      <c r="L52" s="258"/>
      <c r="M52" s="259"/>
      <c r="N52" s="258"/>
      <c r="O52" s="258"/>
      <c r="P52" s="259"/>
    </row>
    <row r="53" spans="1:16" x14ac:dyDescent="0.2">
      <c r="A53" s="260"/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</row>
  </sheetData>
  <sheetProtection algorithmName="SHA-512" hashValue="vQp5N6y1VGu1vxj9HBfpwIJ/5BmzTmciJtv7SSWUr/+4mAB4RJpMASH6LLwVgzYI26CKh+YBFne76HMWlcDtHg==" saltValue="FhYrwZxv+In3H4usoLuV3w==" spinCount="100000" sheet="1" objects="1" scenarios="1" formatCells="0"/>
  <mergeCells count="2">
    <mergeCell ref="A1:P1"/>
    <mergeCell ref="A2:P2"/>
  </mergeCells>
  <phoneticPr fontId="2" type="noConversion"/>
  <pageMargins left="0.5" right="0.5" top="0.75" bottom="0.5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47"/>
  <sheetViews>
    <sheetView tabSelected="1" workbookViewId="0">
      <selection activeCell="L14" sqref="L14"/>
    </sheetView>
  </sheetViews>
  <sheetFormatPr defaultRowHeight="12.75" x14ac:dyDescent="0.2"/>
  <cols>
    <col min="1" max="1" width="9.7109375" bestFit="1" customWidth="1"/>
    <col min="2" max="8" width="8.28515625" customWidth="1"/>
    <col min="9" max="9" width="8.28515625" bestFit="1" customWidth="1"/>
    <col min="10" max="10" width="7.140625" bestFit="1" customWidth="1"/>
    <col min="11" max="11" width="7.5703125" bestFit="1" customWidth="1"/>
    <col min="12" max="12" width="7.7109375" bestFit="1" customWidth="1"/>
    <col min="13" max="13" width="7.140625" bestFit="1" customWidth="1"/>
    <col min="14" max="14" width="7.7109375" bestFit="1" customWidth="1"/>
    <col min="15" max="15" width="8.5703125" bestFit="1" customWidth="1"/>
    <col min="16" max="16" width="8" bestFit="1" customWidth="1"/>
    <col min="17" max="17" width="8.5703125" bestFit="1" customWidth="1"/>
    <col min="18" max="18" width="8.7109375" bestFit="1" customWidth="1"/>
    <col min="19" max="19" width="8.140625" bestFit="1" customWidth="1"/>
    <col min="20" max="21" width="8.7109375" bestFit="1" customWidth="1"/>
    <col min="22" max="22" width="8.140625" bestFit="1" customWidth="1"/>
    <col min="23" max="23" width="8.7109375" bestFit="1" customWidth="1"/>
    <col min="24" max="24" width="8.85546875" bestFit="1" customWidth="1"/>
    <col min="25" max="25" width="8.28515625" bestFit="1" customWidth="1"/>
    <col min="26" max="26" width="8.28515625" customWidth="1"/>
    <col min="27" max="27" width="8.85546875" bestFit="1" customWidth="1"/>
    <col min="29" max="30" width="11.140625" bestFit="1" customWidth="1"/>
  </cols>
  <sheetData>
    <row r="1" spans="1:30" x14ac:dyDescent="0.2">
      <c r="A1" s="117" t="s">
        <v>54</v>
      </c>
      <c r="B1" s="139" t="s">
        <v>29</v>
      </c>
      <c r="C1" s="140" t="s">
        <v>30</v>
      </c>
      <c r="D1" s="141" t="s">
        <v>74</v>
      </c>
      <c r="E1" s="142" t="s">
        <v>75</v>
      </c>
      <c r="F1" s="143" t="s">
        <v>76</v>
      </c>
      <c r="G1" s="144" t="s">
        <v>77</v>
      </c>
      <c r="H1" s="202" t="s">
        <v>103</v>
      </c>
      <c r="I1" s="263" t="s">
        <v>112</v>
      </c>
      <c r="J1" s="282" t="s">
        <v>78</v>
      </c>
      <c r="K1" s="139" t="s">
        <v>79</v>
      </c>
      <c r="L1" s="145" t="s">
        <v>80</v>
      </c>
      <c r="M1" s="140" t="s">
        <v>81</v>
      </c>
      <c r="N1" s="140" t="s">
        <v>82</v>
      </c>
      <c r="O1" s="146" t="s">
        <v>83</v>
      </c>
      <c r="P1" s="141" t="s">
        <v>84</v>
      </c>
      <c r="Q1" s="141" t="s">
        <v>85</v>
      </c>
      <c r="R1" s="147" t="s">
        <v>86</v>
      </c>
      <c r="S1" s="142" t="s">
        <v>87</v>
      </c>
      <c r="T1" s="142" t="s">
        <v>88</v>
      </c>
      <c r="U1" s="148" t="s">
        <v>89</v>
      </c>
      <c r="V1" s="143" t="s">
        <v>90</v>
      </c>
      <c r="W1" s="143" t="s">
        <v>91</v>
      </c>
      <c r="X1" s="149" t="s">
        <v>92</v>
      </c>
      <c r="Y1" s="144" t="s">
        <v>93</v>
      </c>
      <c r="Z1" s="144" t="s">
        <v>94</v>
      </c>
      <c r="AA1" s="150" t="s">
        <v>95</v>
      </c>
      <c r="AB1" s="203" t="s">
        <v>104</v>
      </c>
      <c r="AD1" s="101" t="s">
        <v>98</v>
      </c>
    </row>
    <row r="2" spans="1:30" x14ac:dyDescent="0.2">
      <c r="A2" s="138"/>
      <c r="B2" s="162">
        <f t="shared" ref="B2:B30" si="0">TIMEVALUE("00:01:00 AM")*L2</f>
        <v>0</v>
      </c>
      <c r="C2" s="163">
        <f t="shared" ref="C2:C30" si="1">TIMEVALUE("00:01:00 AM")*O2</f>
        <v>0</v>
      </c>
      <c r="D2" s="164">
        <f t="shared" ref="D2:D30" si="2">TIMEVALUE("00:01:00 AM")*R2</f>
        <v>0</v>
      </c>
      <c r="E2" s="165">
        <f t="shared" ref="E2:E30" si="3">TIMEVALUE("00:01:00 AM")*U2</f>
        <v>0</v>
      </c>
      <c r="F2" s="166">
        <f t="shared" ref="F2:F30" si="4">TIMEVALUE("00:01:00 AM")*X2</f>
        <v>0</v>
      </c>
      <c r="G2" s="167">
        <f t="shared" ref="G2:G30" si="5">TIMEVALUE("00:01:00 AM")*AA2</f>
        <v>0</v>
      </c>
      <c r="H2" s="207">
        <f t="shared" ref="H2:H30" si="6">TIMEVALUE("00:01:00 AM")*AB2</f>
        <v>0</v>
      </c>
      <c r="I2" s="264"/>
      <c r="J2" s="283"/>
      <c r="K2" s="168">
        <f>TIMEVALUE("00:01:00 AM")*J2</f>
        <v>0</v>
      </c>
      <c r="L2" s="169"/>
      <c r="M2" s="170"/>
      <c r="N2" s="171">
        <f>TIMEVALUE("00:01:00 AM")*M2</f>
        <v>0</v>
      </c>
      <c r="O2" s="172"/>
      <c r="P2" s="173"/>
      <c r="Q2" s="174">
        <f>TIMEVALUE("00:01:00 AM")*P2</f>
        <v>0</v>
      </c>
      <c r="R2" s="175"/>
      <c r="S2" s="176"/>
      <c r="T2" s="177">
        <f>TIMEVALUE("00:01:00 AM")*S2</f>
        <v>0</v>
      </c>
      <c r="U2" s="178"/>
      <c r="V2" s="179"/>
      <c r="W2" s="180">
        <f>TIMEVALUE("00:01:00 AM")*V2</f>
        <v>0</v>
      </c>
      <c r="X2" s="181"/>
      <c r="Y2" s="182"/>
      <c r="Z2" s="183">
        <f>TIMEVALUE("00:01:00 AM")*Y2</f>
        <v>0</v>
      </c>
      <c r="AA2" s="184"/>
      <c r="AB2" s="204"/>
      <c r="AD2" s="101"/>
    </row>
    <row r="3" spans="1:30" x14ac:dyDescent="0.2">
      <c r="A3" s="138" t="s">
        <v>55</v>
      </c>
      <c r="B3" s="131">
        <f t="shared" si="0"/>
        <v>6.9444444444444447E-4</v>
      </c>
      <c r="C3" s="132">
        <f t="shared" si="1"/>
        <v>6.9444444444444447E-4</v>
      </c>
      <c r="D3" s="133">
        <f t="shared" si="2"/>
        <v>0</v>
      </c>
      <c r="E3" s="134">
        <f t="shared" si="3"/>
        <v>0</v>
      </c>
      <c r="F3" s="135">
        <f t="shared" si="4"/>
        <v>0</v>
      </c>
      <c r="G3" s="136">
        <f t="shared" si="5"/>
        <v>0</v>
      </c>
      <c r="H3" s="208">
        <f t="shared" si="6"/>
        <v>0</v>
      </c>
      <c r="I3" s="265"/>
      <c r="J3" s="248">
        <v>0.2</v>
      </c>
      <c r="K3" s="123">
        <f>TIMEVALUE("00:01:00 AM")*J3</f>
        <v>1.3888888888888889E-4</v>
      </c>
      <c r="L3" s="185">
        <v>1</v>
      </c>
      <c r="M3" s="152">
        <v>0.25</v>
      </c>
      <c r="N3" s="124">
        <f>TIMEVALUE("00:01:00 AM")*M3</f>
        <v>1.7361111111111112E-4</v>
      </c>
      <c r="O3" s="186">
        <v>1</v>
      </c>
      <c r="P3" s="154"/>
      <c r="Q3" s="125">
        <f>TIMEVALUE("00:01:00 AM")*P3</f>
        <v>0</v>
      </c>
      <c r="R3" s="187"/>
      <c r="S3" s="156"/>
      <c r="T3" s="126">
        <f>TIMEVALUE("00:01:00 AM")*S3</f>
        <v>0</v>
      </c>
      <c r="U3" s="188"/>
      <c r="V3" s="158"/>
      <c r="W3" s="127">
        <f>TIMEVALUE("00:01:00 AM")*V3</f>
        <v>0</v>
      </c>
      <c r="X3" s="189"/>
      <c r="Y3" s="160"/>
      <c r="Z3" s="128">
        <f>TIMEVALUE("00:01:00 AM")*Y3</f>
        <v>0</v>
      </c>
      <c r="AA3" s="190"/>
      <c r="AB3" s="205"/>
      <c r="AD3" s="101" t="s">
        <v>8</v>
      </c>
    </row>
    <row r="4" spans="1:30" x14ac:dyDescent="0.2">
      <c r="A4" s="138" t="s">
        <v>56</v>
      </c>
      <c r="B4" s="131">
        <f t="shared" si="0"/>
        <v>1.7361111111111112E-3</v>
      </c>
      <c r="C4" s="132">
        <f t="shared" si="1"/>
        <v>2.0833333333333333E-3</v>
      </c>
      <c r="D4" s="133">
        <f t="shared" si="2"/>
        <v>0</v>
      </c>
      <c r="E4" s="134">
        <f t="shared" si="3"/>
        <v>0</v>
      </c>
      <c r="F4" s="135">
        <f t="shared" si="4"/>
        <v>0</v>
      </c>
      <c r="G4" s="136">
        <f t="shared" si="5"/>
        <v>0</v>
      </c>
      <c r="H4" s="208">
        <f t="shared" si="6"/>
        <v>0</v>
      </c>
      <c r="I4" s="265"/>
      <c r="J4" s="248">
        <v>0.55000000000000004</v>
      </c>
      <c r="K4" s="123">
        <f t="shared" ref="K4:K25" si="7">TIMEVALUE("00:01:00 AM")*J4</f>
        <v>3.8194444444444446E-4</v>
      </c>
      <c r="L4" s="185">
        <v>2.5</v>
      </c>
      <c r="M4" s="152">
        <v>0.6</v>
      </c>
      <c r="N4" s="124">
        <f t="shared" ref="N4:N25" si="8">TIMEVALUE("00:01:00 AM")*M4</f>
        <v>4.1666666666666669E-4</v>
      </c>
      <c r="O4" s="186">
        <v>3</v>
      </c>
      <c r="P4" s="154"/>
      <c r="Q4" s="125">
        <f t="shared" ref="Q4:Q25" si="9">TIMEVALUE("00:01:00 AM")*P4</f>
        <v>0</v>
      </c>
      <c r="R4" s="187"/>
      <c r="S4" s="156"/>
      <c r="T4" s="126">
        <f t="shared" ref="T4:T25" si="10">TIMEVALUE("00:01:00 AM")*S4</f>
        <v>0</v>
      </c>
      <c r="U4" s="188"/>
      <c r="V4" s="158"/>
      <c r="W4" s="127">
        <f t="shared" ref="W4:W25" si="11">TIMEVALUE("00:01:00 AM")*V4</f>
        <v>0</v>
      </c>
      <c r="X4" s="189"/>
      <c r="Y4" s="160"/>
      <c r="Z4" s="128">
        <f t="shared" ref="Z4:Z25" si="12">TIMEVALUE("00:01:00 AM")*Y4</f>
        <v>0</v>
      </c>
      <c r="AA4" s="190"/>
      <c r="AB4" s="205"/>
      <c r="AD4" s="101" t="s">
        <v>2</v>
      </c>
    </row>
    <row r="5" spans="1:30" x14ac:dyDescent="0.2">
      <c r="A5" s="138" t="s">
        <v>57</v>
      </c>
      <c r="B5" s="131">
        <f t="shared" si="0"/>
        <v>2.0833333333333333E-3</v>
      </c>
      <c r="C5" s="132">
        <f t="shared" si="1"/>
        <v>2.0833333333333333E-3</v>
      </c>
      <c r="D5" s="133">
        <f t="shared" si="2"/>
        <v>0</v>
      </c>
      <c r="E5" s="134">
        <f t="shared" si="3"/>
        <v>0</v>
      </c>
      <c r="F5" s="135">
        <f t="shared" si="4"/>
        <v>0</v>
      </c>
      <c r="G5" s="136">
        <f t="shared" si="5"/>
        <v>0</v>
      </c>
      <c r="H5" s="208">
        <f t="shared" si="6"/>
        <v>0</v>
      </c>
      <c r="I5" s="265"/>
      <c r="J5" s="248">
        <v>1.25</v>
      </c>
      <c r="K5" s="123">
        <f t="shared" si="7"/>
        <v>8.6805555555555562E-4</v>
      </c>
      <c r="L5" s="185">
        <v>3</v>
      </c>
      <c r="M5" s="152">
        <v>1.25</v>
      </c>
      <c r="N5" s="124">
        <f t="shared" si="8"/>
        <v>8.6805555555555562E-4</v>
      </c>
      <c r="O5" s="186">
        <v>3</v>
      </c>
      <c r="P5" s="154"/>
      <c r="Q5" s="125">
        <f t="shared" si="9"/>
        <v>0</v>
      </c>
      <c r="R5" s="187"/>
      <c r="S5" s="156"/>
      <c r="T5" s="126">
        <f t="shared" si="10"/>
        <v>0</v>
      </c>
      <c r="U5" s="188"/>
      <c r="V5" s="158"/>
      <c r="W5" s="127">
        <f t="shared" si="11"/>
        <v>0</v>
      </c>
      <c r="X5" s="189"/>
      <c r="Y5" s="160"/>
      <c r="Z5" s="128">
        <f t="shared" si="12"/>
        <v>0</v>
      </c>
      <c r="AA5" s="190"/>
      <c r="AB5" s="205"/>
      <c r="AD5" s="101" t="s">
        <v>3</v>
      </c>
    </row>
    <row r="6" spans="1:30" x14ac:dyDescent="0.2">
      <c r="A6" s="138" t="s">
        <v>58</v>
      </c>
      <c r="B6" s="131">
        <f t="shared" si="0"/>
        <v>2.7777777777777779E-3</v>
      </c>
      <c r="C6" s="132">
        <f t="shared" si="1"/>
        <v>3.1250000000000002E-3</v>
      </c>
      <c r="D6" s="133">
        <f t="shared" si="2"/>
        <v>0</v>
      </c>
      <c r="E6" s="134">
        <f t="shared" si="3"/>
        <v>0</v>
      </c>
      <c r="F6" s="135">
        <f t="shared" si="4"/>
        <v>0</v>
      </c>
      <c r="G6" s="136">
        <f t="shared" si="5"/>
        <v>0</v>
      </c>
      <c r="H6" s="208">
        <f t="shared" si="6"/>
        <v>0</v>
      </c>
      <c r="I6" s="265"/>
      <c r="J6" s="248">
        <v>2.75</v>
      </c>
      <c r="K6" s="123">
        <f t="shared" si="7"/>
        <v>1.9097222222222224E-3</v>
      </c>
      <c r="L6" s="185">
        <v>4</v>
      </c>
      <c r="M6" s="152">
        <v>3</v>
      </c>
      <c r="N6" s="124">
        <f t="shared" si="8"/>
        <v>2.0833333333333333E-3</v>
      </c>
      <c r="O6" s="186">
        <v>4.5</v>
      </c>
      <c r="P6" s="154"/>
      <c r="Q6" s="125">
        <f t="shared" si="9"/>
        <v>0</v>
      </c>
      <c r="R6" s="187"/>
      <c r="S6" s="156"/>
      <c r="T6" s="126">
        <f t="shared" si="10"/>
        <v>0</v>
      </c>
      <c r="U6" s="188"/>
      <c r="V6" s="158"/>
      <c r="W6" s="127">
        <f t="shared" si="11"/>
        <v>0</v>
      </c>
      <c r="X6" s="189"/>
      <c r="Y6" s="160"/>
      <c r="Z6" s="128">
        <f t="shared" si="12"/>
        <v>0</v>
      </c>
      <c r="AA6" s="190"/>
      <c r="AB6" s="205"/>
      <c r="AD6" s="101" t="s">
        <v>96</v>
      </c>
    </row>
    <row r="7" spans="1:30" x14ac:dyDescent="0.2">
      <c r="A7" s="138" t="s">
        <v>59</v>
      </c>
      <c r="B7" s="131">
        <f t="shared" si="0"/>
        <v>4.8611111111111112E-3</v>
      </c>
      <c r="C7" s="132">
        <f t="shared" si="1"/>
        <v>5.5555555555555558E-3</v>
      </c>
      <c r="D7" s="133">
        <f t="shared" si="2"/>
        <v>0</v>
      </c>
      <c r="E7" s="134">
        <f t="shared" si="3"/>
        <v>0</v>
      </c>
      <c r="F7" s="135">
        <f t="shared" si="4"/>
        <v>0</v>
      </c>
      <c r="G7" s="136">
        <f t="shared" si="5"/>
        <v>0</v>
      </c>
      <c r="H7" s="208">
        <f t="shared" si="6"/>
        <v>0</v>
      </c>
      <c r="I7" s="265"/>
      <c r="J7" s="248">
        <v>6</v>
      </c>
      <c r="K7" s="123">
        <f t="shared" si="7"/>
        <v>4.1666666666666666E-3</v>
      </c>
      <c r="L7" s="185">
        <v>7</v>
      </c>
      <c r="M7" s="152">
        <v>6.5</v>
      </c>
      <c r="N7" s="124">
        <f t="shared" si="8"/>
        <v>4.5138888888888893E-3</v>
      </c>
      <c r="O7" s="186">
        <v>8</v>
      </c>
      <c r="P7" s="154"/>
      <c r="Q7" s="125">
        <f t="shared" si="9"/>
        <v>0</v>
      </c>
      <c r="R7" s="187"/>
      <c r="S7" s="156"/>
      <c r="T7" s="126">
        <f t="shared" si="10"/>
        <v>0</v>
      </c>
      <c r="U7" s="188"/>
      <c r="V7" s="158"/>
      <c r="W7" s="127">
        <f t="shared" si="11"/>
        <v>0</v>
      </c>
      <c r="X7" s="189"/>
      <c r="Y7" s="160"/>
      <c r="Z7" s="128">
        <f t="shared" si="12"/>
        <v>0</v>
      </c>
      <c r="AA7" s="190"/>
      <c r="AB7" s="205"/>
      <c r="AD7" s="101" t="s">
        <v>4</v>
      </c>
    </row>
    <row r="8" spans="1:30" x14ac:dyDescent="0.2">
      <c r="A8" s="138" t="s">
        <v>60</v>
      </c>
      <c r="B8" s="131">
        <f t="shared" si="0"/>
        <v>5.5555555555555558E-3</v>
      </c>
      <c r="C8" s="132">
        <f t="shared" si="1"/>
        <v>6.2500000000000003E-3</v>
      </c>
      <c r="D8" s="133">
        <f t="shared" si="2"/>
        <v>0</v>
      </c>
      <c r="E8" s="134">
        <f t="shared" si="3"/>
        <v>0</v>
      </c>
      <c r="F8" s="135">
        <f t="shared" si="4"/>
        <v>0</v>
      </c>
      <c r="G8" s="136">
        <f t="shared" si="5"/>
        <v>0</v>
      </c>
      <c r="H8" s="208">
        <f t="shared" si="6"/>
        <v>0</v>
      </c>
      <c r="I8" s="265"/>
      <c r="J8" s="248">
        <v>6.5</v>
      </c>
      <c r="K8" s="123">
        <f t="shared" si="7"/>
        <v>4.5138888888888893E-3</v>
      </c>
      <c r="L8" s="185">
        <v>8</v>
      </c>
      <c r="M8" s="152">
        <v>7</v>
      </c>
      <c r="N8" s="124">
        <f t="shared" si="8"/>
        <v>4.8611111111111112E-3</v>
      </c>
      <c r="O8" s="186">
        <v>9</v>
      </c>
      <c r="P8" s="154"/>
      <c r="Q8" s="125">
        <f t="shared" si="9"/>
        <v>0</v>
      </c>
      <c r="R8" s="187"/>
      <c r="S8" s="156"/>
      <c r="T8" s="126">
        <f t="shared" si="10"/>
        <v>0</v>
      </c>
      <c r="U8" s="188"/>
      <c r="V8" s="158"/>
      <c r="W8" s="127">
        <f t="shared" si="11"/>
        <v>0</v>
      </c>
      <c r="X8" s="189"/>
      <c r="Y8" s="160"/>
      <c r="Z8" s="128">
        <f t="shared" si="12"/>
        <v>0</v>
      </c>
      <c r="AA8" s="190"/>
      <c r="AB8" s="205"/>
      <c r="AD8" s="101" t="s">
        <v>97</v>
      </c>
    </row>
    <row r="9" spans="1:30" x14ac:dyDescent="0.2">
      <c r="A9" s="138" t="s">
        <v>61</v>
      </c>
      <c r="B9" s="131">
        <f t="shared" si="0"/>
        <v>8.3333333333333332E-3</v>
      </c>
      <c r="C9" s="132">
        <f t="shared" si="1"/>
        <v>9.7222222222222224E-3</v>
      </c>
      <c r="D9" s="133">
        <f t="shared" si="2"/>
        <v>0</v>
      </c>
      <c r="E9" s="134">
        <f t="shared" si="3"/>
        <v>0</v>
      </c>
      <c r="F9" s="135">
        <f t="shared" si="4"/>
        <v>0</v>
      </c>
      <c r="G9" s="136">
        <f t="shared" si="5"/>
        <v>0</v>
      </c>
      <c r="H9" s="208">
        <f t="shared" si="6"/>
        <v>0</v>
      </c>
      <c r="I9" s="265"/>
      <c r="J9" s="248">
        <v>10.5</v>
      </c>
      <c r="K9" s="123">
        <f t="shared" si="7"/>
        <v>7.2916666666666668E-3</v>
      </c>
      <c r="L9" s="185">
        <v>12</v>
      </c>
      <c r="M9" s="152">
        <v>12</v>
      </c>
      <c r="N9" s="124">
        <f t="shared" si="8"/>
        <v>8.3333333333333332E-3</v>
      </c>
      <c r="O9" s="186">
        <v>14</v>
      </c>
      <c r="P9" s="154"/>
      <c r="Q9" s="125">
        <f t="shared" si="9"/>
        <v>0</v>
      </c>
      <c r="R9" s="187"/>
      <c r="S9" s="156"/>
      <c r="T9" s="126">
        <f t="shared" si="10"/>
        <v>0</v>
      </c>
      <c r="U9" s="188"/>
      <c r="V9" s="158"/>
      <c r="W9" s="127">
        <f t="shared" si="11"/>
        <v>0</v>
      </c>
      <c r="X9" s="189"/>
      <c r="Y9" s="160"/>
      <c r="Z9" s="128">
        <f t="shared" si="12"/>
        <v>0</v>
      </c>
      <c r="AA9" s="190"/>
      <c r="AB9" s="205"/>
      <c r="AD9" s="101" t="s">
        <v>115</v>
      </c>
    </row>
    <row r="10" spans="1:30" x14ac:dyDescent="0.2">
      <c r="A10" s="138" t="s">
        <v>62</v>
      </c>
      <c r="B10" s="131">
        <f t="shared" si="0"/>
        <v>9.7222222222222224E-3</v>
      </c>
      <c r="C10" s="132">
        <f t="shared" si="1"/>
        <v>1.0416666666666668E-2</v>
      </c>
      <c r="D10" s="133">
        <f t="shared" si="2"/>
        <v>0</v>
      </c>
      <c r="E10" s="134">
        <f t="shared" si="3"/>
        <v>0</v>
      </c>
      <c r="F10" s="135">
        <f t="shared" si="4"/>
        <v>0</v>
      </c>
      <c r="G10" s="136">
        <f t="shared" si="5"/>
        <v>0</v>
      </c>
      <c r="H10" s="208">
        <f t="shared" si="6"/>
        <v>0</v>
      </c>
      <c r="I10" s="265"/>
      <c r="J10" s="248">
        <v>11.5</v>
      </c>
      <c r="K10" s="123">
        <f t="shared" si="7"/>
        <v>7.9861111111111122E-3</v>
      </c>
      <c r="L10" s="185">
        <v>14</v>
      </c>
      <c r="M10" s="152">
        <v>13</v>
      </c>
      <c r="N10" s="124">
        <f t="shared" si="8"/>
        <v>9.0277777777777787E-3</v>
      </c>
      <c r="O10" s="186">
        <v>15</v>
      </c>
      <c r="P10" s="154"/>
      <c r="Q10" s="125">
        <f t="shared" si="9"/>
        <v>0</v>
      </c>
      <c r="R10" s="187"/>
      <c r="S10" s="156"/>
      <c r="T10" s="126">
        <f t="shared" si="10"/>
        <v>0</v>
      </c>
      <c r="U10" s="188"/>
      <c r="V10" s="158"/>
      <c r="W10" s="127">
        <f t="shared" si="11"/>
        <v>0</v>
      </c>
      <c r="X10" s="189"/>
      <c r="Y10" s="160"/>
      <c r="Z10" s="128">
        <f t="shared" si="12"/>
        <v>0</v>
      </c>
      <c r="AA10" s="190"/>
      <c r="AB10" s="205"/>
      <c r="AD10" s="101" t="s">
        <v>114</v>
      </c>
    </row>
    <row r="11" spans="1:30" x14ac:dyDescent="0.2">
      <c r="A11" s="138" t="s">
        <v>68</v>
      </c>
      <c r="B11" s="131">
        <f t="shared" si="0"/>
        <v>0</v>
      </c>
      <c r="C11" s="132">
        <f t="shared" si="1"/>
        <v>2.0833333333333333E-3</v>
      </c>
      <c r="D11" s="133">
        <f t="shared" si="2"/>
        <v>0</v>
      </c>
      <c r="E11" s="134">
        <f t="shared" si="3"/>
        <v>0</v>
      </c>
      <c r="F11" s="135">
        <f t="shared" si="4"/>
        <v>0</v>
      </c>
      <c r="G11" s="136">
        <f t="shared" si="5"/>
        <v>0</v>
      </c>
      <c r="H11" s="208">
        <f t="shared" si="6"/>
        <v>0</v>
      </c>
      <c r="I11" s="265"/>
      <c r="J11" s="248"/>
      <c r="K11" s="123">
        <f t="shared" si="7"/>
        <v>0</v>
      </c>
      <c r="L11" s="185"/>
      <c r="M11" s="152">
        <v>0.4</v>
      </c>
      <c r="N11" s="124">
        <f t="shared" si="8"/>
        <v>2.7777777777777778E-4</v>
      </c>
      <c r="O11" s="186">
        <v>3</v>
      </c>
      <c r="P11" s="154"/>
      <c r="Q11" s="125">
        <f t="shared" si="9"/>
        <v>0</v>
      </c>
      <c r="R11" s="187"/>
      <c r="S11" s="156"/>
      <c r="T11" s="126">
        <f t="shared" si="10"/>
        <v>0</v>
      </c>
      <c r="U11" s="188"/>
      <c r="V11" s="158"/>
      <c r="W11" s="127">
        <f t="shared" si="11"/>
        <v>0</v>
      </c>
      <c r="X11" s="189"/>
      <c r="Y11" s="160"/>
      <c r="Z11" s="128">
        <f t="shared" si="12"/>
        <v>0</v>
      </c>
      <c r="AA11" s="190"/>
      <c r="AB11" s="205"/>
      <c r="AD11" s="101"/>
    </row>
    <row r="12" spans="1:30" x14ac:dyDescent="0.2">
      <c r="A12" s="138" t="s">
        <v>73</v>
      </c>
      <c r="B12" s="131">
        <f t="shared" si="0"/>
        <v>2.0833333333333333E-3</v>
      </c>
      <c r="C12" s="132">
        <f t="shared" si="1"/>
        <v>0</v>
      </c>
      <c r="D12" s="133">
        <f t="shared" si="2"/>
        <v>0</v>
      </c>
      <c r="E12" s="134">
        <f t="shared" si="3"/>
        <v>0</v>
      </c>
      <c r="F12" s="135">
        <f t="shared" si="4"/>
        <v>0</v>
      </c>
      <c r="G12" s="136">
        <f t="shared" si="5"/>
        <v>0</v>
      </c>
      <c r="H12" s="208">
        <f t="shared" si="6"/>
        <v>0</v>
      </c>
      <c r="I12" s="265"/>
      <c r="J12" s="248">
        <v>0.33</v>
      </c>
      <c r="K12" s="123">
        <f t="shared" si="7"/>
        <v>2.2916666666666669E-4</v>
      </c>
      <c r="L12" s="185">
        <v>3</v>
      </c>
      <c r="M12" s="152"/>
      <c r="N12" s="124">
        <f t="shared" si="8"/>
        <v>0</v>
      </c>
      <c r="O12" s="186"/>
      <c r="P12" s="154"/>
      <c r="Q12" s="125">
        <f t="shared" si="9"/>
        <v>0</v>
      </c>
      <c r="R12" s="187"/>
      <c r="S12" s="156"/>
      <c r="T12" s="126">
        <f t="shared" si="10"/>
        <v>0</v>
      </c>
      <c r="U12" s="188"/>
      <c r="V12" s="158"/>
      <c r="W12" s="127">
        <f t="shared" si="11"/>
        <v>0</v>
      </c>
      <c r="X12" s="189"/>
      <c r="Y12" s="160"/>
      <c r="Z12" s="128">
        <f t="shared" si="12"/>
        <v>0</v>
      </c>
      <c r="AA12" s="190"/>
      <c r="AB12" s="205"/>
      <c r="AD12" s="101"/>
    </row>
    <row r="13" spans="1:30" x14ac:dyDescent="0.2">
      <c r="A13" s="138" t="s">
        <v>70</v>
      </c>
      <c r="B13" s="131">
        <f t="shared" si="0"/>
        <v>2.0833333333333333E-3</v>
      </c>
      <c r="C13" s="132">
        <f t="shared" si="1"/>
        <v>2.0833333333333333E-3</v>
      </c>
      <c r="D13" s="133">
        <f t="shared" si="2"/>
        <v>0</v>
      </c>
      <c r="E13" s="134">
        <f t="shared" si="3"/>
        <v>0</v>
      </c>
      <c r="F13" s="135">
        <f t="shared" si="4"/>
        <v>0</v>
      </c>
      <c r="G13" s="136">
        <f t="shared" si="5"/>
        <v>0</v>
      </c>
      <c r="H13" s="208">
        <f t="shared" si="6"/>
        <v>0</v>
      </c>
      <c r="I13" s="265"/>
      <c r="J13" s="248">
        <v>1</v>
      </c>
      <c r="K13" s="123">
        <f t="shared" si="7"/>
        <v>6.9444444444444447E-4</v>
      </c>
      <c r="L13" s="185">
        <v>3</v>
      </c>
      <c r="M13" s="152">
        <v>1.1000000000000001</v>
      </c>
      <c r="N13" s="124">
        <f t="shared" si="8"/>
        <v>7.6388888888888893E-4</v>
      </c>
      <c r="O13" s="186">
        <v>3</v>
      </c>
      <c r="P13" s="154"/>
      <c r="Q13" s="125">
        <f t="shared" si="9"/>
        <v>0</v>
      </c>
      <c r="R13" s="187"/>
      <c r="S13" s="156"/>
      <c r="T13" s="126">
        <f t="shared" si="10"/>
        <v>0</v>
      </c>
      <c r="U13" s="188"/>
      <c r="V13" s="158"/>
      <c r="W13" s="127">
        <f t="shared" si="11"/>
        <v>0</v>
      </c>
      <c r="X13" s="189"/>
      <c r="Y13" s="160"/>
      <c r="Z13" s="128">
        <f t="shared" si="12"/>
        <v>0</v>
      </c>
      <c r="AA13" s="190"/>
      <c r="AB13" s="205"/>
      <c r="AD13" s="101"/>
    </row>
    <row r="14" spans="1:30" x14ac:dyDescent="0.2">
      <c r="A14" s="138" t="s">
        <v>69</v>
      </c>
      <c r="B14" s="131">
        <f t="shared" si="0"/>
        <v>2.0833333333333333E-3</v>
      </c>
      <c r="C14" s="132">
        <f t="shared" si="1"/>
        <v>2.0833333333333333E-3</v>
      </c>
      <c r="D14" s="133">
        <f t="shared" si="2"/>
        <v>0</v>
      </c>
      <c r="E14" s="134">
        <f t="shared" si="3"/>
        <v>0</v>
      </c>
      <c r="F14" s="135">
        <f t="shared" si="4"/>
        <v>0</v>
      </c>
      <c r="G14" s="136">
        <f t="shared" si="5"/>
        <v>0</v>
      </c>
      <c r="H14" s="208">
        <f t="shared" si="6"/>
        <v>0</v>
      </c>
      <c r="I14" s="265"/>
      <c r="J14" s="248">
        <v>1</v>
      </c>
      <c r="K14" s="123">
        <f t="shared" si="7"/>
        <v>6.9444444444444447E-4</v>
      </c>
      <c r="L14" s="185">
        <v>3</v>
      </c>
      <c r="M14" s="152">
        <v>1.1000000000000001</v>
      </c>
      <c r="N14" s="124">
        <f t="shared" si="8"/>
        <v>7.6388888888888893E-4</v>
      </c>
      <c r="O14" s="186">
        <v>3</v>
      </c>
      <c r="P14" s="154"/>
      <c r="Q14" s="125">
        <f t="shared" si="9"/>
        <v>0</v>
      </c>
      <c r="R14" s="187"/>
      <c r="S14" s="156"/>
      <c r="T14" s="126">
        <f t="shared" si="10"/>
        <v>0</v>
      </c>
      <c r="U14" s="188"/>
      <c r="V14" s="158"/>
      <c r="W14" s="127">
        <f t="shared" si="11"/>
        <v>0</v>
      </c>
      <c r="X14" s="189"/>
      <c r="Y14" s="160"/>
      <c r="Z14" s="128">
        <f t="shared" si="12"/>
        <v>0</v>
      </c>
      <c r="AA14" s="190"/>
      <c r="AB14" s="205"/>
      <c r="AD14" s="101"/>
    </row>
    <row r="15" spans="1:30" x14ac:dyDescent="0.2">
      <c r="A15" s="138" t="s">
        <v>71</v>
      </c>
      <c r="B15" s="131">
        <f t="shared" si="0"/>
        <v>2.0833333333333333E-3</v>
      </c>
      <c r="C15" s="132">
        <f t="shared" si="1"/>
        <v>2.0833333333333333E-3</v>
      </c>
      <c r="D15" s="133">
        <f t="shared" si="2"/>
        <v>0</v>
      </c>
      <c r="E15" s="134">
        <f t="shared" si="3"/>
        <v>0</v>
      </c>
      <c r="F15" s="135">
        <f t="shared" si="4"/>
        <v>0</v>
      </c>
      <c r="G15" s="136">
        <f t="shared" si="5"/>
        <v>0</v>
      </c>
      <c r="H15" s="208">
        <f t="shared" si="6"/>
        <v>0</v>
      </c>
      <c r="I15" s="265"/>
      <c r="J15" s="248">
        <v>1.25</v>
      </c>
      <c r="K15" s="123">
        <f t="shared" si="7"/>
        <v>8.6805555555555562E-4</v>
      </c>
      <c r="L15" s="185">
        <v>3</v>
      </c>
      <c r="M15" s="152">
        <v>1.5</v>
      </c>
      <c r="N15" s="124">
        <f t="shared" si="8"/>
        <v>1.0416666666666667E-3</v>
      </c>
      <c r="O15" s="186">
        <v>3</v>
      </c>
      <c r="P15" s="154"/>
      <c r="Q15" s="125">
        <f t="shared" si="9"/>
        <v>0</v>
      </c>
      <c r="R15" s="187"/>
      <c r="S15" s="156"/>
      <c r="T15" s="126">
        <f t="shared" si="10"/>
        <v>0</v>
      </c>
      <c r="U15" s="188"/>
      <c r="V15" s="158"/>
      <c r="W15" s="127">
        <f t="shared" si="11"/>
        <v>0</v>
      </c>
      <c r="X15" s="189"/>
      <c r="Y15" s="160"/>
      <c r="Z15" s="128">
        <f t="shared" si="12"/>
        <v>0</v>
      </c>
      <c r="AA15" s="190"/>
      <c r="AB15" s="205"/>
      <c r="AD15" s="101"/>
    </row>
    <row r="16" spans="1:30" x14ac:dyDescent="0.2">
      <c r="A16" s="138" t="s">
        <v>72</v>
      </c>
      <c r="B16" s="131">
        <f t="shared" si="0"/>
        <v>2.0833333333333333E-3</v>
      </c>
      <c r="C16" s="132">
        <f t="shared" si="1"/>
        <v>2.0833333333333333E-3</v>
      </c>
      <c r="D16" s="133">
        <f t="shared" si="2"/>
        <v>0</v>
      </c>
      <c r="E16" s="134">
        <f t="shared" si="3"/>
        <v>0</v>
      </c>
      <c r="F16" s="135">
        <f t="shared" si="4"/>
        <v>0</v>
      </c>
      <c r="G16" s="136">
        <f t="shared" si="5"/>
        <v>0</v>
      </c>
      <c r="H16" s="208">
        <f t="shared" si="6"/>
        <v>0</v>
      </c>
      <c r="I16" s="265"/>
      <c r="J16" s="248">
        <v>1.25</v>
      </c>
      <c r="K16" s="123">
        <f t="shared" si="7"/>
        <v>8.6805555555555562E-4</v>
      </c>
      <c r="L16" s="185">
        <v>3</v>
      </c>
      <c r="M16" s="152">
        <v>1.5</v>
      </c>
      <c r="N16" s="124">
        <f t="shared" si="8"/>
        <v>1.0416666666666667E-3</v>
      </c>
      <c r="O16" s="186">
        <v>3</v>
      </c>
      <c r="P16" s="154"/>
      <c r="Q16" s="125">
        <f t="shared" si="9"/>
        <v>0</v>
      </c>
      <c r="R16" s="187"/>
      <c r="S16" s="156"/>
      <c r="T16" s="126">
        <f t="shared" si="10"/>
        <v>0</v>
      </c>
      <c r="U16" s="188"/>
      <c r="V16" s="158"/>
      <c r="W16" s="127">
        <f t="shared" si="11"/>
        <v>0</v>
      </c>
      <c r="X16" s="189"/>
      <c r="Y16" s="160"/>
      <c r="Z16" s="128">
        <f t="shared" si="12"/>
        <v>0</v>
      </c>
      <c r="AA16" s="190"/>
      <c r="AB16" s="205"/>
      <c r="AD16" s="195"/>
    </row>
    <row r="17" spans="1:34" x14ac:dyDescent="0.2">
      <c r="A17" s="138" t="s">
        <v>99</v>
      </c>
      <c r="B17" s="131">
        <f t="shared" si="0"/>
        <v>2.0833333333333333E-3</v>
      </c>
      <c r="C17" s="132">
        <f t="shared" si="1"/>
        <v>2.0833333333333333E-3</v>
      </c>
      <c r="D17" s="133">
        <f t="shared" si="2"/>
        <v>0</v>
      </c>
      <c r="E17" s="134">
        <f t="shared" si="3"/>
        <v>0</v>
      </c>
      <c r="F17" s="135">
        <f t="shared" si="4"/>
        <v>0</v>
      </c>
      <c r="G17" s="136">
        <f t="shared" si="5"/>
        <v>0</v>
      </c>
      <c r="H17" s="208">
        <f t="shared" si="6"/>
        <v>0</v>
      </c>
      <c r="I17" s="265"/>
      <c r="J17" s="248">
        <v>1</v>
      </c>
      <c r="K17" s="123">
        <f t="shared" si="7"/>
        <v>6.9444444444444447E-4</v>
      </c>
      <c r="L17" s="185">
        <v>3</v>
      </c>
      <c r="M17" s="152">
        <v>1.1499999999999999</v>
      </c>
      <c r="N17" s="124">
        <f t="shared" si="8"/>
        <v>7.9861111111111105E-4</v>
      </c>
      <c r="O17" s="186">
        <v>3</v>
      </c>
      <c r="P17" s="154"/>
      <c r="Q17" s="125">
        <f t="shared" si="9"/>
        <v>0</v>
      </c>
      <c r="R17" s="187"/>
      <c r="S17" s="156"/>
      <c r="T17" s="126">
        <f t="shared" si="10"/>
        <v>0</v>
      </c>
      <c r="U17" s="188"/>
      <c r="V17" s="158"/>
      <c r="W17" s="127">
        <f t="shared" si="11"/>
        <v>0</v>
      </c>
      <c r="X17" s="189"/>
      <c r="Y17" s="160"/>
      <c r="Z17" s="128">
        <f t="shared" si="12"/>
        <v>0</v>
      </c>
      <c r="AA17" s="190"/>
      <c r="AB17" s="205"/>
      <c r="AD17" s="195"/>
    </row>
    <row r="18" spans="1:34" x14ac:dyDescent="0.2">
      <c r="A18" s="138" t="s">
        <v>100</v>
      </c>
      <c r="B18" s="131">
        <f t="shared" si="0"/>
        <v>3.4722222222222225E-3</v>
      </c>
      <c r="C18" s="132">
        <f t="shared" si="1"/>
        <v>3.4722222222222225E-3</v>
      </c>
      <c r="D18" s="133">
        <f t="shared" si="2"/>
        <v>0</v>
      </c>
      <c r="E18" s="134">
        <f t="shared" si="3"/>
        <v>0</v>
      </c>
      <c r="F18" s="135">
        <f t="shared" si="4"/>
        <v>0</v>
      </c>
      <c r="G18" s="136">
        <f t="shared" si="5"/>
        <v>0</v>
      </c>
      <c r="H18" s="208">
        <f t="shared" si="6"/>
        <v>0</v>
      </c>
      <c r="I18" s="265"/>
      <c r="J18" s="248">
        <v>2.25</v>
      </c>
      <c r="K18" s="123">
        <f t="shared" si="7"/>
        <v>1.5625000000000001E-3</v>
      </c>
      <c r="L18" s="185">
        <v>5</v>
      </c>
      <c r="M18" s="152">
        <v>2.5</v>
      </c>
      <c r="N18" s="124">
        <f t="shared" si="8"/>
        <v>1.7361111111111112E-3</v>
      </c>
      <c r="O18" s="186">
        <v>5</v>
      </c>
      <c r="P18" s="154"/>
      <c r="Q18" s="125">
        <f t="shared" si="9"/>
        <v>0</v>
      </c>
      <c r="R18" s="187"/>
      <c r="S18" s="156"/>
      <c r="T18" s="126">
        <f t="shared" si="10"/>
        <v>0</v>
      </c>
      <c r="U18" s="188"/>
      <c r="V18" s="158"/>
      <c r="W18" s="127">
        <f t="shared" si="11"/>
        <v>0</v>
      </c>
      <c r="X18" s="189"/>
      <c r="Y18" s="160"/>
      <c r="Z18" s="128">
        <f t="shared" si="12"/>
        <v>0</v>
      </c>
      <c r="AA18" s="190"/>
      <c r="AB18" s="205"/>
      <c r="AD18" s="195"/>
    </row>
    <row r="19" spans="1:34" x14ac:dyDescent="0.2">
      <c r="A19" s="138" t="s">
        <v>101</v>
      </c>
      <c r="B19" s="131">
        <f t="shared" si="0"/>
        <v>4.1666666666666666E-3</v>
      </c>
      <c r="C19" s="132">
        <f t="shared" si="1"/>
        <v>4.8611111111111112E-3</v>
      </c>
      <c r="D19" s="133">
        <f t="shared" si="2"/>
        <v>0</v>
      </c>
      <c r="E19" s="134">
        <f t="shared" si="3"/>
        <v>0</v>
      </c>
      <c r="F19" s="135">
        <f t="shared" si="4"/>
        <v>0</v>
      </c>
      <c r="G19" s="136">
        <f t="shared" si="5"/>
        <v>0</v>
      </c>
      <c r="H19" s="208">
        <f t="shared" si="6"/>
        <v>0</v>
      </c>
      <c r="I19" s="265"/>
      <c r="J19" s="248">
        <v>4.5</v>
      </c>
      <c r="K19" s="123">
        <f t="shared" si="7"/>
        <v>3.1250000000000002E-3</v>
      </c>
      <c r="L19" s="185">
        <v>6</v>
      </c>
      <c r="M19" s="152">
        <v>5</v>
      </c>
      <c r="N19" s="124">
        <f t="shared" si="8"/>
        <v>3.4722222222222225E-3</v>
      </c>
      <c r="O19" s="186">
        <v>7</v>
      </c>
      <c r="P19" s="154"/>
      <c r="Q19" s="125">
        <f t="shared" si="9"/>
        <v>0</v>
      </c>
      <c r="R19" s="187"/>
      <c r="S19" s="156"/>
      <c r="T19" s="126">
        <f t="shared" si="10"/>
        <v>0</v>
      </c>
      <c r="U19" s="188"/>
      <c r="V19" s="158"/>
      <c r="W19" s="127">
        <f t="shared" si="11"/>
        <v>0</v>
      </c>
      <c r="X19" s="189"/>
      <c r="Y19" s="160"/>
      <c r="Z19" s="128">
        <f t="shared" si="12"/>
        <v>0</v>
      </c>
      <c r="AA19" s="190"/>
      <c r="AB19" s="205"/>
      <c r="AD19" s="195"/>
    </row>
    <row r="20" spans="1:34" x14ac:dyDescent="0.2">
      <c r="A20" s="138" t="s">
        <v>102</v>
      </c>
      <c r="B20" s="131">
        <f t="shared" si="0"/>
        <v>8.3333333333333332E-3</v>
      </c>
      <c r="C20" s="132">
        <f t="shared" si="1"/>
        <v>9.7222222222222224E-3</v>
      </c>
      <c r="D20" s="133">
        <f t="shared" si="2"/>
        <v>0</v>
      </c>
      <c r="E20" s="134">
        <f t="shared" si="3"/>
        <v>0</v>
      </c>
      <c r="F20" s="135">
        <f t="shared" si="4"/>
        <v>0</v>
      </c>
      <c r="G20" s="136">
        <f t="shared" si="5"/>
        <v>0</v>
      </c>
      <c r="H20" s="208">
        <f t="shared" si="6"/>
        <v>0</v>
      </c>
      <c r="I20" s="265"/>
      <c r="J20" s="248">
        <v>10</v>
      </c>
      <c r="K20" s="123">
        <f t="shared" si="7"/>
        <v>6.9444444444444449E-3</v>
      </c>
      <c r="L20" s="185">
        <v>12</v>
      </c>
      <c r="M20" s="152">
        <v>12</v>
      </c>
      <c r="N20" s="124">
        <f t="shared" si="8"/>
        <v>8.3333333333333332E-3</v>
      </c>
      <c r="O20" s="186">
        <v>14</v>
      </c>
      <c r="P20" s="154"/>
      <c r="Q20" s="125">
        <f t="shared" si="9"/>
        <v>0</v>
      </c>
      <c r="R20" s="187"/>
      <c r="S20" s="156"/>
      <c r="T20" s="126">
        <f t="shared" si="10"/>
        <v>0</v>
      </c>
      <c r="U20" s="188"/>
      <c r="V20" s="158"/>
      <c r="W20" s="127">
        <f t="shared" si="11"/>
        <v>0</v>
      </c>
      <c r="X20" s="189"/>
      <c r="Y20" s="160"/>
      <c r="Z20" s="128">
        <f t="shared" si="12"/>
        <v>0</v>
      </c>
      <c r="AA20" s="190"/>
      <c r="AB20" s="205"/>
      <c r="AD20" s="195"/>
    </row>
    <row r="21" spans="1:34" x14ac:dyDescent="0.2">
      <c r="A21" s="138" t="s">
        <v>63</v>
      </c>
      <c r="B21" s="131">
        <f t="shared" si="0"/>
        <v>2.7777777777777779E-3</v>
      </c>
      <c r="C21" s="132">
        <f t="shared" si="1"/>
        <v>3.4722222222222225E-3</v>
      </c>
      <c r="D21" s="133">
        <f t="shared" si="2"/>
        <v>0</v>
      </c>
      <c r="E21" s="134">
        <f t="shared" si="3"/>
        <v>0</v>
      </c>
      <c r="F21" s="135">
        <f t="shared" si="4"/>
        <v>0</v>
      </c>
      <c r="G21" s="136">
        <f t="shared" si="5"/>
        <v>0</v>
      </c>
      <c r="H21" s="208">
        <f t="shared" si="6"/>
        <v>0</v>
      </c>
      <c r="I21" s="265"/>
      <c r="J21" s="248">
        <v>2.5</v>
      </c>
      <c r="K21" s="123">
        <f t="shared" si="7"/>
        <v>1.7361111111111112E-3</v>
      </c>
      <c r="L21" s="185">
        <v>4</v>
      </c>
      <c r="M21" s="152">
        <v>3</v>
      </c>
      <c r="N21" s="124">
        <f t="shared" si="8"/>
        <v>2.0833333333333333E-3</v>
      </c>
      <c r="O21" s="186">
        <v>5</v>
      </c>
      <c r="P21" s="154"/>
      <c r="Q21" s="125">
        <f t="shared" si="9"/>
        <v>0</v>
      </c>
      <c r="R21" s="187"/>
      <c r="S21" s="156"/>
      <c r="T21" s="126">
        <f t="shared" si="10"/>
        <v>0</v>
      </c>
      <c r="U21" s="188"/>
      <c r="V21" s="158"/>
      <c r="W21" s="127">
        <f t="shared" si="11"/>
        <v>0</v>
      </c>
      <c r="X21" s="189"/>
      <c r="Y21" s="160"/>
      <c r="Z21" s="128">
        <f t="shared" si="12"/>
        <v>0</v>
      </c>
      <c r="AA21" s="190"/>
      <c r="AB21" s="205"/>
      <c r="AD21" s="195"/>
    </row>
    <row r="22" spans="1:34" x14ac:dyDescent="0.2">
      <c r="A22" s="138" t="s">
        <v>64</v>
      </c>
      <c r="B22" s="131">
        <f t="shared" si="0"/>
        <v>4.8611111111111112E-3</v>
      </c>
      <c r="C22" s="132">
        <f t="shared" si="1"/>
        <v>5.5555555555555558E-3</v>
      </c>
      <c r="D22" s="133">
        <f t="shared" si="2"/>
        <v>0</v>
      </c>
      <c r="E22" s="134">
        <f t="shared" si="3"/>
        <v>0</v>
      </c>
      <c r="F22" s="135">
        <f t="shared" si="4"/>
        <v>0</v>
      </c>
      <c r="G22" s="136">
        <f t="shared" si="5"/>
        <v>0</v>
      </c>
      <c r="H22" s="208">
        <f t="shared" si="6"/>
        <v>0</v>
      </c>
      <c r="I22" s="265"/>
      <c r="J22" s="248">
        <v>5</v>
      </c>
      <c r="K22" s="123">
        <f t="shared" si="7"/>
        <v>3.4722222222222225E-3</v>
      </c>
      <c r="L22" s="185">
        <v>7</v>
      </c>
      <c r="M22" s="152">
        <v>6</v>
      </c>
      <c r="N22" s="124">
        <f t="shared" si="8"/>
        <v>4.1666666666666666E-3</v>
      </c>
      <c r="O22" s="186">
        <v>8</v>
      </c>
      <c r="P22" s="154"/>
      <c r="Q22" s="125">
        <f t="shared" si="9"/>
        <v>0</v>
      </c>
      <c r="R22" s="187"/>
      <c r="S22" s="156"/>
      <c r="T22" s="126">
        <f t="shared" si="10"/>
        <v>0</v>
      </c>
      <c r="U22" s="188"/>
      <c r="V22" s="158"/>
      <c r="W22" s="127">
        <f t="shared" si="11"/>
        <v>0</v>
      </c>
      <c r="X22" s="189"/>
      <c r="Y22" s="160"/>
      <c r="Z22" s="128">
        <f t="shared" si="12"/>
        <v>0</v>
      </c>
      <c r="AA22" s="190"/>
      <c r="AB22" s="205"/>
      <c r="AD22" s="195"/>
    </row>
    <row r="23" spans="1:34" x14ac:dyDescent="0.2">
      <c r="A23" s="138" t="s">
        <v>65</v>
      </c>
      <c r="B23" s="131">
        <f t="shared" si="0"/>
        <v>2.7777777777777779E-3</v>
      </c>
      <c r="C23" s="132">
        <f t="shared" si="1"/>
        <v>2.7777777777777779E-3</v>
      </c>
      <c r="D23" s="133">
        <f t="shared" si="2"/>
        <v>0</v>
      </c>
      <c r="E23" s="134">
        <f t="shared" si="3"/>
        <v>0</v>
      </c>
      <c r="F23" s="135">
        <f t="shared" si="4"/>
        <v>0</v>
      </c>
      <c r="G23" s="136">
        <f t="shared" si="5"/>
        <v>0</v>
      </c>
      <c r="H23" s="208">
        <f t="shared" si="6"/>
        <v>0</v>
      </c>
      <c r="I23" s="265"/>
      <c r="J23" s="248">
        <v>1</v>
      </c>
      <c r="K23" s="123">
        <f t="shared" si="7"/>
        <v>6.9444444444444447E-4</v>
      </c>
      <c r="L23" s="185">
        <v>4</v>
      </c>
      <c r="M23" s="152">
        <v>1.5</v>
      </c>
      <c r="N23" s="124">
        <f t="shared" si="8"/>
        <v>1.0416666666666667E-3</v>
      </c>
      <c r="O23" s="186">
        <v>4</v>
      </c>
      <c r="P23" s="154"/>
      <c r="Q23" s="125">
        <f t="shared" si="9"/>
        <v>0</v>
      </c>
      <c r="R23" s="187"/>
      <c r="S23" s="156"/>
      <c r="T23" s="126">
        <f t="shared" si="10"/>
        <v>0</v>
      </c>
      <c r="U23" s="188"/>
      <c r="V23" s="158"/>
      <c r="W23" s="127">
        <f t="shared" si="11"/>
        <v>0</v>
      </c>
      <c r="X23" s="189"/>
      <c r="Y23" s="160"/>
      <c r="Z23" s="128">
        <f t="shared" si="12"/>
        <v>0</v>
      </c>
      <c r="AA23" s="190"/>
      <c r="AB23" s="205"/>
      <c r="AD23" s="195"/>
    </row>
    <row r="24" spans="1:34" x14ac:dyDescent="0.2">
      <c r="A24" s="138" t="s">
        <v>107</v>
      </c>
      <c r="B24" s="131">
        <f t="shared" si="0"/>
        <v>0</v>
      </c>
      <c r="C24" s="132">
        <f t="shared" si="1"/>
        <v>0</v>
      </c>
      <c r="D24" s="133">
        <f t="shared" si="2"/>
        <v>0</v>
      </c>
      <c r="E24" s="134">
        <f t="shared" si="3"/>
        <v>0</v>
      </c>
      <c r="F24" s="135">
        <f t="shared" si="4"/>
        <v>0</v>
      </c>
      <c r="G24" s="136">
        <f t="shared" si="5"/>
        <v>0</v>
      </c>
      <c r="H24" s="208">
        <f t="shared" si="6"/>
        <v>0</v>
      </c>
      <c r="I24" s="265"/>
      <c r="J24" s="248"/>
      <c r="K24" s="123">
        <f t="shared" si="7"/>
        <v>0</v>
      </c>
      <c r="L24" s="185"/>
      <c r="M24" s="152"/>
      <c r="N24" s="124">
        <f t="shared" si="8"/>
        <v>0</v>
      </c>
      <c r="O24" s="186"/>
      <c r="P24" s="154"/>
      <c r="Q24" s="125">
        <f t="shared" si="9"/>
        <v>0</v>
      </c>
      <c r="R24" s="187"/>
      <c r="S24" s="156"/>
      <c r="T24" s="126">
        <f t="shared" si="10"/>
        <v>0</v>
      </c>
      <c r="U24" s="188"/>
      <c r="V24" s="158"/>
      <c r="W24" s="127">
        <f t="shared" si="11"/>
        <v>0</v>
      </c>
      <c r="X24" s="189"/>
      <c r="Y24" s="160"/>
      <c r="Z24" s="128">
        <f t="shared" si="12"/>
        <v>0</v>
      </c>
      <c r="AA24" s="190"/>
      <c r="AB24" s="205"/>
      <c r="AD24" s="195"/>
    </row>
    <row r="25" spans="1:34" x14ac:dyDescent="0.2">
      <c r="A25" s="138" t="s">
        <v>108</v>
      </c>
      <c r="B25" s="131">
        <f t="shared" si="0"/>
        <v>0</v>
      </c>
      <c r="C25" s="132">
        <f t="shared" si="1"/>
        <v>0</v>
      </c>
      <c r="D25" s="133">
        <f t="shared" si="2"/>
        <v>0</v>
      </c>
      <c r="E25" s="134">
        <f t="shared" si="3"/>
        <v>0</v>
      </c>
      <c r="F25" s="135">
        <f t="shared" si="4"/>
        <v>0</v>
      </c>
      <c r="G25" s="136">
        <f t="shared" si="5"/>
        <v>0</v>
      </c>
      <c r="H25" s="208">
        <f t="shared" si="6"/>
        <v>0</v>
      </c>
      <c r="I25" s="265"/>
      <c r="J25" s="248"/>
      <c r="K25" s="123">
        <f t="shared" si="7"/>
        <v>0</v>
      </c>
      <c r="L25" s="185"/>
      <c r="M25" s="152"/>
      <c r="N25" s="124">
        <f t="shared" si="8"/>
        <v>0</v>
      </c>
      <c r="O25" s="186"/>
      <c r="P25" s="154"/>
      <c r="Q25" s="125">
        <f t="shared" si="9"/>
        <v>0</v>
      </c>
      <c r="R25" s="187"/>
      <c r="S25" s="156"/>
      <c r="T25" s="126">
        <f t="shared" si="10"/>
        <v>0</v>
      </c>
      <c r="U25" s="188"/>
      <c r="V25" s="158"/>
      <c r="W25" s="127">
        <f t="shared" si="11"/>
        <v>0</v>
      </c>
      <c r="X25" s="189"/>
      <c r="Y25" s="160"/>
      <c r="Z25" s="128">
        <f t="shared" si="12"/>
        <v>0</v>
      </c>
      <c r="AA25" s="190"/>
      <c r="AB25" s="205"/>
      <c r="AD25" s="195"/>
    </row>
    <row r="26" spans="1:34" x14ac:dyDescent="0.2">
      <c r="A26" s="138" t="s">
        <v>109</v>
      </c>
      <c r="B26" s="131">
        <f t="shared" si="0"/>
        <v>0</v>
      </c>
      <c r="C26" s="132">
        <f t="shared" si="1"/>
        <v>0</v>
      </c>
      <c r="D26" s="133">
        <f t="shared" si="2"/>
        <v>0</v>
      </c>
      <c r="E26" s="134">
        <f t="shared" si="3"/>
        <v>0</v>
      </c>
      <c r="F26" s="135">
        <f t="shared" si="4"/>
        <v>0</v>
      </c>
      <c r="G26" s="136">
        <f t="shared" si="5"/>
        <v>0</v>
      </c>
      <c r="H26" s="208">
        <f t="shared" si="6"/>
        <v>0</v>
      </c>
      <c r="I26" s="265"/>
      <c r="J26" s="248"/>
      <c r="K26" s="123">
        <f>TIMEVALUE("00:01:00 AM")*J26</f>
        <v>0</v>
      </c>
      <c r="L26" s="185"/>
      <c r="M26" s="152"/>
      <c r="N26" s="124">
        <f>TIMEVALUE("00:01:00 AM")*M26</f>
        <v>0</v>
      </c>
      <c r="O26" s="186"/>
      <c r="P26" s="154"/>
      <c r="Q26" s="125">
        <f>TIMEVALUE("00:01:00 AM")*P26</f>
        <v>0</v>
      </c>
      <c r="R26" s="187"/>
      <c r="S26" s="156"/>
      <c r="T26" s="126">
        <f>TIMEVALUE("00:01:00 AM")*S26</f>
        <v>0</v>
      </c>
      <c r="U26" s="188"/>
      <c r="V26" s="158"/>
      <c r="W26" s="127">
        <f>TIMEVALUE("00:01:00 AM")*V26</f>
        <v>0</v>
      </c>
      <c r="X26" s="189"/>
      <c r="Y26" s="160"/>
      <c r="Z26" s="128">
        <f>TIMEVALUE("00:01:00 AM")*Y26</f>
        <v>0</v>
      </c>
      <c r="AA26" s="190"/>
      <c r="AB26" s="205"/>
      <c r="AD26" s="195"/>
    </row>
    <row r="27" spans="1:34" x14ac:dyDescent="0.2">
      <c r="A27" s="138" t="s">
        <v>110</v>
      </c>
      <c r="B27" s="131">
        <f t="shared" si="0"/>
        <v>0</v>
      </c>
      <c r="C27" s="132">
        <f t="shared" si="1"/>
        <v>0</v>
      </c>
      <c r="D27" s="133">
        <f t="shared" si="2"/>
        <v>0</v>
      </c>
      <c r="E27" s="134">
        <f t="shared" si="3"/>
        <v>0</v>
      </c>
      <c r="F27" s="135">
        <f t="shared" si="4"/>
        <v>0</v>
      </c>
      <c r="G27" s="136">
        <f t="shared" si="5"/>
        <v>0</v>
      </c>
      <c r="H27" s="208">
        <f t="shared" si="6"/>
        <v>0</v>
      </c>
      <c r="I27" s="265"/>
      <c r="J27" s="248"/>
      <c r="K27" s="123">
        <f>TIMEVALUE("00:01:00 AM")*J27</f>
        <v>0</v>
      </c>
      <c r="L27" s="185"/>
      <c r="M27" s="152"/>
      <c r="N27" s="124">
        <f>TIMEVALUE("00:01:00 AM")*M27</f>
        <v>0</v>
      </c>
      <c r="O27" s="186"/>
      <c r="P27" s="154"/>
      <c r="Q27" s="125">
        <f>TIMEVALUE("00:01:00 AM")*P27</f>
        <v>0</v>
      </c>
      <c r="R27" s="187"/>
      <c r="S27" s="156"/>
      <c r="T27" s="126">
        <f>TIMEVALUE("00:01:00 AM")*S27</f>
        <v>0</v>
      </c>
      <c r="U27" s="188"/>
      <c r="V27" s="158"/>
      <c r="W27" s="127">
        <f>TIMEVALUE("00:01:00 AM")*V27</f>
        <v>0</v>
      </c>
      <c r="X27" s="189"/>
      <c r="Y27" s="160"/>
      <c r="Z27" s="128">
        <f>TIMEVALUE("00:01:00 AM")*Y27</f>
        <v>0</v>
      </c>
      <c r="AA27" s="190"/>
      <c r="AB27" s="205"/>
      <c r="AD27" s="195"/>
    </row>
    <row r="28" spans="1:34" x14ac:dyDescent="0.2">
      <c r="A28" s="138" t="s">
        <v>116</v>
      </c>
      <c r="B28" s="131">
        <f t="shared" si="0"/>
        <v>0</v>
      </c>
      <c r="C28" s="132">
        <f t="shared" si="1"/>
        <v>0</v>
      </c>
      <c r="D28" s="133">
        <f t="shared" si="2"/>
        <v>0</v>
      </c>
      <c r="E28" s="134">
        <f t="shared" si="3"/>
        <v>0</v>
      </c>
      <c r="F28" s="135">
        <f t="shared" si="4"/>
        <v>0</v>
      </c>
      <c r="G28" s="136">
        <f t="shared" si="5"/>
        <v>0</v>
      </c>
      <c r="H28" s="208">
        <f t="shared" si="6"/>
        <v>0</v>
      </c>
      <c r="I28" s="265"/>
      <c r="J28" s="248"/>
      <c r="K28" s="123">
        <f>TIMEVALUE("00:01:00 AM")*J28</f>
        <v>0</v>
      </c>
      <c r="L28" s="151"/>
      <c r="M28" s="152"/>
      <c r="N28" s="124">
        <f>TIMEVALUE("00:01:00 AM")*M28</f>
        <v>0</v>
      </c>
      <c r="O28" s="153"/>
      <c r="P28" s="154"/>
      <c r="Q28" s="125">
        <f>TIMEVALUE("00:01:00 AM")*P28</f>
        <v>0</v>
      </c>
      <c r="R28" s="155"/>
      <c r="S28" s="156"/>
      <c r="T28" s="126">
        <f>TIMEVALUE("00:01:00 AM")*S28</f>
        <v>0</v>
      </c>
      <c r="U28" s="157"/>
      <c r="V28" s="158"/>
      <c r="W28" s="127">
        <f>TIMEVALUE("00:01:00 AM")*V28</f>
        <v>0</v>
      </c>
      <c r="X28" s="159"/>
      <c r="Y28" s="160"/>
      <c r="Z28" s="128">
        <f>TIMEVALUE("00:01:00 AM")*Y28</f>
        <v>0</v>
      </c>
      <c r="AA28" s="161"/>
      <c r="AB28" s="206"/>
      <c r="AD28" s="195"/>
    </row>
    <row r="29" spans="1:34" x14ac:dyDescent="0.2">
      <c r="A29" s="138" t="s">
        <v>117</v>
      </c>
      <c r="B29" s="131">
        <f t="shared" si="0"/>
        <v>0</v>
      </c>
      <c r="C29" s="132">
        <f t="shared" si="1"/>
        <v>0</v>
      </c>
      <c r="D29" s="133">
        <f t="shared" si="2"/>
        <v>0</v>
      </c>
      <c r="E29" s="134">
        <f t="shared" si="3"/>
        <v>0</v>
      </c>
      <c r="F29" s="135">
        <f t="shared" si="4"/>
        <v>0</v>
      </c>
      <c r="G29" s="136">
        <f t="shared" si="5"/>
        <v>0</v>
      </c>
      <c r="H29" s="208">
        <f t="shared" si="6"/>
        <v>0</v>
      </c>
      <c r="I29" s="265"/>
      <c r="J29" s="248"/>
      <c r="K29" s="123">
        <f>TIMEVALUE("00:01:00 AM")*J29</f>
        <v>0</v>
      </c>
      <c r="L29" s="151"/>
      <c r="M29" s="152"/>
      <c r="N29" s="124">
        <f>TIMEVALUE("00:01:00 AM")*M29</f>
        <v>0</v>
      </c>
      <c r="O29" s="153"/>
      <c r="P29" s="154"/>
      <c r="Q29" s="125">
        <f>TIMEVALUE("00:01:00 AM")*P29</f>
        <v>0</v>
      </c>
      <c r="R29" s="155"/>
      <c r="S29" s="156"/>
      <c r="T29" s="126">
        <f>TIMEVALUE("00:01:00 AM")*S29</f>
        <v>0</v>
      </c>
      <c r="U29" s="157"/>
      <c r="V29" s="158"/>
      <c r="W29" s="127">
        <f>TIMEVALUE("00:01:00 AM")*V29</f>
        <v>0</v>
      </c>
      <c r="X29" s="159"/>
      <c r="Y29" s="160"/>
      <c r="Z29" s="128">
        <f>TIMEVALUE("00:01:00 AM")*Y29</f>
        <v>0</v>
      </c>
      <c r="AA29" s="161"/>
      <c r="AB29" s="206"/>
      <c r="AD29" s="195"/>
    </row>
    <row r="30" spans="1:34" x14ac:dyDescent="0.2">
      <c r="A30" s="138" t="s">
        <v>118</v>
      </c>
      <c r="B30" s="131">
        <f t="shared" si="0"/>
        <v>0</v>
      </c>
      <c r="C30" s="132">
        <f t="shared" si="1"/>
        <v>0</v>
      </c>
      <c r="D30" s="133">
        <f t="shared" si="2"/>
        <v>0</v>
      </c>
      <c r="E30" s="134">
        <f t="shared" si="3"/>
        <v>0</v>
      </c>
      <c r="F30" s="135">
        <f t="shared" si="4"/>
        <v>0</v>
      </c>
      <c r="G30" s="136">
        <f t="shared" si="5"/>
        <v>0</v>
      </c>
      <c r="H30" s="208">
        <f t="shared" si="6"/>
        <v>2.0833333333333336E-2</v>
      </c>
      <c r="I30" s="266"/>
      <c r="J30" s="248"/>
      <c r="K30" s="123">
        <f>TIMEVALUE("00:01:00 AM")*J30</f>
        <v>0</v>
      </c>
      <c r="L30" s="151"/>
      <c r="M30" s="152"/>
      <c r="N30" s="124">
        <f>TIMEVALUE("00:01:00 AM")*M30</f>
        <v>0</v>
      </c>
      <c r="O30" s="153"/>
      <c r="P30" s="154"/>
      <c r="Q30" s="125">
        <f>TIMEVALUE("00:01:00 AM")*P30</f>
        <v>0</v>
      </c>
      <c r="R30" s="155"/>
      <c r="S30" s="156"/>
      <c r="T30" s="126">
        <f>TIMEVALUE("00:01:00 AM")*S30</f>
        <v>0</v>
      </c>
      <c r="U30" s="157"/>
      <c r="V30" s="158"/>
      <c r="W30" s="127">
        <f>TIMEVALUE("00:01:00 AM")*V30</f>
        <v>0</v>
      </c>
      <c r="X30" s="159"/>
      <c r="Y30" s="160"/>
      <c r="Z30" s="128">
        <f>TIMEVALUE("00:01:00 AM")*Y30</f>
        <v>0</v>
      </c>
      <c r="AA30" s="249"/>
      <c r="AB30" s="284">
        <v>30</v>
      </c>
      <c r="AD30" s="195"/>
    </row>
    <row r="31" spans="1:34" x14ac:dyDescent="0.2">
      <c r="A31" s="138"/>
      <c r="B31" s="131">
        <f>TIMEVALUE("00:01:00 AM")*L31</f>
        <v>0</v>
      </c>
      <c r="C31" s="132">
        <f>TIMEVALUE("00:01:00 AM")*O31</f>
        <v>0</v>
      </c>
      <c r="D31" s="133">
        <f>TIMEVALUE("00:01:00 AM")*R31</f>
        <v>0</v>
      </c>
      <c r="E31" s="134">
        <f>TIMEVALUE("00:01:00 AM")*U31</f>
        <v>0</v>
      </c>
      <c r="F31" s="135">
        <f>TIMEVALUE("00:01:00 AM")*X31</f>
        <v>0</v>
      </c>
      <c r="G31" s="136">
        <f>TIMEVALUE("00:01:00 AM")*AA31</f>
        <v>0</v>
      </c>
      <c r="H31" s="208">
        <f>TIMEVALUE("00:01:00 AM")*AB31</f>
        <v>0</v>
      </c>
      <c r="I31" s="281"/>
      <c r="J31" s="248"/>
      <c r="K31" s="123">
        <f>TIMEVALUE("00:01:00 AM")*J31</f>
        <v>0</v>
      </c>
      <c r="L31" s="151"/>
      <c r="M31" s="152"/>
      <c r="N31" s="124">
        <f>TIMEVALUE("00:01:00 AM")*M31</f>
        <v>0</v>
      </c>
      <c r="O31" s="153"/>
      <c r="P31" s="154"/>
      <c r="Q31" s="125">
        <f>TIMEVALUE("00:01:00 AM")*P31</f>
        <v>0</v>
      </c>
      <c r="R31" s="155"/>
      <c r="S31" s="156"/>
      <c r="T31" s="126">
        <f>TIMEVALUE("00:01:00 AM")*S31</f>
        <v>0</v>
      </c>
      <c r="U31" s="157"/>
      <c r="V31" s="158"/>
      <c r="W31" s="127">
        <f>TIMEVALUE("00:01:00 AM")*V31</f>
        <v>0</v>
      </c>
      <c r="X31" s="159"/>
      <c r="Y31" s="160"/>
      <c r="Z31" s="128">
        <f>TIMEVALUE("00:01:00 AM")*Y31</f>
        <v>0</v>
      </c>
      <c r="AA31" s="249"/>
      <c r="AB31" s="284"/>
      <c r="AC31" s="195"/>
      <c r="AD31" s="195"/>
      <c r="AE31" s="195"/>
      <c r="AF31" s="195"/>
      <c r="AG31" s="195"/>
      <c r="AH31" s="195"/>
    </row>
    <row r="32" spans="1:34" x14ac:dyDescent="0.2">
      <c r="A32" s="138"/>
      <c r="B32" s="131">
        <f>TIMEVALUE("00:01:00 AM")*L32</f>
        <v>0</v>
      </c>
      <c r="C32" s="132">
        <f>TIMEVALUE("00:01:00 AM")*O32</f>
        <v>0</v>
      </c>
      <c r="D32" s="133">
        <f>TIMEVALUE("00:01:00 AM")*R32</f>
        <v>0</v>
      </c>
      <c r="E32" s="134">
        <f>TIMEVALUE("00:01:00 AM")*U32</f>
        <v>0</v>
      </c>
      <c r="F32" s="135">
        <f>TIMEVALUE("00:01:00 AM")*X32</f>
        <v>0</v>
      </c>
      <c r="G32" s="136">
        <f>TIMEVALUE("00:01:00 AM")*AA32</f>
        <v>0</v>
      </c>
      <c r="H32" s="208">
        <f>TIMEVALUE("00:01:00 AM")*AB32</f>
        <v>0</v>
      </c>
      <c r="I32" s="281"/>
      <c r="J32" s="248"/>
      <c r="K32" s="123">
        <f>TIMEVALUE("00:01:00 AM")*J32</f>
        <v>0</v>
      </c>
      <c r="L32" s="151"/>
      <c r="M32" s="152"/>
      <c r="N32" s="124">
        <f>TIMEVALUE("00:01:00 AM")*M32</f>
        <v>0</v>
      </c>
      <c r="O32" s="153"/>
      <c r="P32" s="154"/>
      <c r="Q32" s="125">
        <f>TIMEVALUE("00:01:00 AM")*P32</f>
        <v>0</v>
      </c>
      <c r="R32" s="155"/>
      <c r="S32" s="156"/>
      <c r="T32" s="126">
        <f>TIMEVALUE("00:01:00 AM")*S32</f>
        <v>0</v>
      </c>
      <c r="U32" s="157"/>
      <c r="V32" s="158"/>
      <c r="W32" s="127">
        <f>TIMEVALUE("00:01:00 AM")*V32</f>
        <v>0</v>
      </c>
      <c r="X32" s="159"/>
      <c r="Y32" s="160"/>
      <c r="Z32" s="128">
        <f>TIMEVALUE("00:01:00 AM")*Y32</f>
        <v>0</v>
      </c>
      <c r="AA32" s="249"/>
      <c r="AB32" s="284"/>
      <c r="AC32" s="195"/>
      <c r="AD32" s="195"/>
      <c r="AE32" s="195"/>
      <c r="AF32" s="195"/>
      <c r="AG32" s="195"/>
      <c r="AH32" s="195"/>
    </row>
    <row r="33" spans="1:34" x14ac:dyDescent="0.2">
      <c r="A33" s="138"/>
      <c r="B33" s="131">
        <f>TIMEVALUE("00:01:00 AM")*L33</f>
        <v>0</v>
      </c>
      <c r="C33" s="132">
        <f>TIMEVALUE("00:01:00 AM")*O33</f>
        <v>0</v>
      </c>
      <c r="D33" s="133">
        <f>TIMEVALUE("00:01:00 AM")*R33</f>
        <v>0</v>
      </c>
      <c r="E33" s="134">
        <f>TIMEVALUE("00:01:00 AM")*U33</f>
        <v>0</v>
      </c>
      <c r="F33" s="135">
        <f>TIMEVALUE("00:01:00 AM")*X33</f>
        <v>0</v>
      </c>
      <c r="G33" s="136">
        <f>TIMEVALUE("00:01:00 AM")*AA33</f>
        <v>0</v>
      </c>
      <c r="H33" s="208">
        <f>TIMEVALUE("00:01:00 AM")*AB33</f>
        <v>0</v>
      </c>
      <c r="I33" s="281"/>
      <c r="J33" s="248"/>
      <c r="K33" s="123">
        <f>TIMEVALUE("00:01:00 AM")*J33</f>
        <v>0</v>
      </c>
      <c r="L33" s="151"/>
      <c r="M33" s="152"/>
      <c r="N33" s="124">
        <f>TIMEVALUE("00:01:00 AM")*M33</f>
        <v>0</v>
      </c>
      <c r="O33" s="153"/>
      <c r="P33" s="154"/>
      <c r="Q33" s="125">
        <f>TIMEVALUE("00:01:00 AM")*P33</f>
        <v>0</v>
      </c>
      <c r="R33" s="155"/>
      <c r="S33" s="156"/>
      <c r="T33" s="126">
        <f>TIMEVALUE("00:01:00 AM")*S33</f>
        <v>0</v>
      </c>
      <c r="U33" s="157"/>
      <c r="V33" s="158"/>
      <c r="W33" s="127">
        <f>TIMEVALUE("00:01:00 AM")*V33</f>
        <v>0</v>
      </c>
      <c r="X33" s="159"/>
      <c r="Y33" s="160"/>
      <c r="Z33" s="128">
        <f>TIMEVALUE("00:01:00 AM")*Y33</f>
        <v>0</v>
      </c>
      <c r="AA33" s="249"/>
      <c r="AB33" s="284"/>
      <c r="AC33" s="195"/>
      <c r="AD33" s="195"/>
      <c r="AE33" s="195"/>
      <c r="AF33" s="195"/>
      <c r="AG33" s="195"/>
      <c r="AH33" s="195"/>
    </row>
    <row r="34" spans="1:34" x14ac:dyDescent="0.2">
      <c r="A34" s="138"/>
      <c r="B34" s="131">
        <f>TIMEVALUE("00:01:00 AM")*L34</f>
        <v>0</v>
      </c>
      <c r="C34" s="132">
        <f>TIMEVALUE("00:01:00 AM")*O34</f>
        <v>0</v>
      </c>
      <c r="D34" s="133">
        <f>TIMEVALUE("00:01:00 AM")*R34</f>
        <v>0</v>
      </c>
      <c r="E34" s="134">
        <f>TIMEVALUE("00:01:00 AM")*U34</f>
        <v>0</v>
      </c>
      <c r="F34" s="135">
        <f>TIMEVALUE("00:01:00 AM")*X34</f>
        <v>0</v>
      </c>
      <c r="G34" s="136">
        <f>TIMEVALUE("00:01:00 AM")*AA34</f>
        <v>0</v>
      </c>
      <c r="H34" s="208">
        <f>TIMEVALUE("00:01:00 AM")*AB34</f>
        <v>0</v>
      </c>
      <c r="I34" s="281"/>
      <c r="J34" s="248"/>
      <c r="K34" s="123">
        <f>TIMEVALUE("00:01:00 AM")*J34</f>
        <v>0</v>
      </c>
      <c r="L34" s="151"/>
      <c r="M34" s="152"/>
      <c r="N34" s="124">
        <f>TIMEVALUE("00:01:00 AM")*M34</f>
        <v>0</v>
      </c>
      <c r="O34" s="153"/>
      <c r="P34" s="154"/>
      <c r="Q34" s="125">
        <f>TIMEVALUE("00:01:00 AM")*P34</f>
        <v>0</v>
      </c>
      <c r="R34" s="155"/>
      <c r="S34" s="156"/>
      <c r="T34" s="126">
        <f>TIMEVALUE("00:01:00 AM")*S34</f>
        <v>0</v>
      </c>
      <c r="U34" s="157"/>
      <c r="V34" s="158"/>
      <c r="W34" s="127">
        <f>TIMEVALUE("00:01:00 AM")*V34</f>
        <v>0</v>
      </c>
      <c r="X34" s="159"/>
      <c r="Y34" s="160"/>
      <c r="Z34" s="128">
        <f>TIMEVALUE("00:01:00 AM")*Y34</f>
        <v>0</v>
      </c>
      <c r="AA34" s="249"/>
      <c r="AB34" s="284"/>
      <c r="AC34" s="195"/>
      <c r="AD34" s="195"/>
      <c r="AE34" s="195"/>
      <c r="AF34" s="195"/>
      <c r="AG34" s="195"/>
      <c r="AH34" s="195"/>
    </row>
    <row r="35" spans="1:34" x14ac:dyDescent="0.2">
      <c r="A35" s="138"/>
      <c r="B35" s="131">
        <f>TIMEVALUE("00:01:00 AM")*L35</f>
        <v>0</v>
      </c>
      <c r="C35" s="132">
        <f>TIMEVALUE("00:01:00 AM")*O35</f>
        <v>0</v>
      </c>
      <c r="D35" s="133">
        <f>TIMEVALUE("00:01:00 AM")*R35</f>
        <v>0</v>
      </c>
      <c r="E35" s="134">
        <f>TIMEVALUE("00:01:00 AM")*U35</f>
        <v>0</v>
      </c>
      <c r="F35" s="135">
        <f>TIMEVALUE("00:01:00 AM")*X35</f>
        <v>0</v>
      </c>
      <c r="G35" s="136">
        <f>TIMEVALUE("00:01:00 AM")*AA35</f>
        <v>0</v>
      </c>
      <c r="H35" s="208">
        <f>TIMEVALUE("00:01:00 AM")*AB35</f>
        <v>0</v>
      </c>
      <c r="I35" s="281"/>
      <c r="J35" s="248"/>
      <c r="K35" s="123">
        <f>TIMEVALUE("00:01:00 AM")*J35</f>
        <v>0</v>
      </c>
      <c r="L35" s="151"/>
      <c r="M35" s="152"/>
      <c r="N35" s="124">
        <f>TIMEVALUE("00:01:00 AM")*M35</f>
        <v>0</v>
      </c>
      <c r="O35" s="153"/>
      <c r="P35" s="154"/>
      <c r="Q35" s="125">
        <f>TIMEVALUE("00:01:00 AM")*P35</f>
        <v>0</v>
      </c>
      <c r="R35" s="155"/>
      <c r="S35" s="156"/>
      <c r="T35" s="126">
        <f>TIMEVALUE("00:01:00 AM")*S35</f>
        <v>0</v>
      </c>
      <c r="U35" s="157"/>
      <c r="V35" s="158"/>
      <c r="W35" s="127">
        <f>TIMEVALUE("00:01:00 AM")*V35</f>
        <v>0</v>
      </c>
      <c r="X35" s="159"/>
      <c r="Y35" s="160"/>
      <c r="Z35" s="128">
        <f>TIMEVALUE("00:01:00 AM")*Y35</f>
        <v>0</v>
      </c>
      <c r="AA35" s="249"/>
      <c r="AB35" s="284"/>
      <c r="AC35" s="195"/>
      <c r="AD35" s="195"/>
      <c r="AE35" s="195"/>
      <c r="AF35" s="195"/>
      <c r="AG35" s="195"/>
      <c r="AH35" s="195"/>
    </row>
    <row r="36" spans="1:34" x14ac:dyDescent="0.2">
      <c r="A36" s="138"/>
      <c r="B36" s="131">
        <f>TIMEVALUE("00:01:00 AM")*L36</f>
        <v>0</v>
      </c>
      <c r="C36" s="132">
        <f>TIMEVALUE("00:01:00 AM")*O36</f>
        <v>0</v>
      </c>
      <c r="D36" s="133">
        <f>TIMEVALUE("00:01:00 AM")*R36</f>
        <v>0</v>
      </c>
      <c r="E36" s="134">
        <f>TIMEVALUE("00:01:00 AM")*U36</f>
        <v>0</v>
      </c>
      <c r="F36" s="135">
        <f>TIMEVALUE("00:01:00 AM")*X36</f>
        <v>0</v>
      </c>
      <c r="G36" s="136">
        <f>TIMEVALUE("00:01:00 AM")*AA36</f>
        <v>0</v>
      </c>
      <c r="H36" s="208">
        <f>TIMEVALUE("00:01:00 AM")*AB36</f>
        <v>0</v>
      </c>
      <c r="I36" s="281"/>
      <c r="J36" s="248"/>
      <c r="K36" s="123">
        <f>TIMEVALUE("00:01:00 AM")*J36</f>
        <v>0</v>
      </c>
      <c r="L36" s="151"/>
      <c r="M36" s="152"/>
      <c r="N36" s="124">
        <f>TIMEVALUE("00:01:00 AM")*M36</f>
        <v>0</v>
      </c>
      <c r="O36" s="153"/>
      <c r="P36" s="154"/>
      <c r="Q36" s="125">
        <f>TIMEVALUE("00:01:00 AM")*P36</f>
        <v>0</v>
      </c>
      <c r="R36" s="155"/>
      <c r="S36" s="156"/>
      <c r="T36" s="126">
        <f>TIMEVALUE("00:01:00 AM")*S36</f>
        <v>0</v>
      </c>
      <c r="U36" s="157"/>
      <c r="V36" s="158"/>
      <c r="W36" s="127">
        <f>TIMEVALUE("00:01:00 AM")*V36</f>
        <v>0</v>
      </c>
      <c r="X36" s="159"/>
      <c r="Y36" s="160"/>
      <c r="Z36" s="128">
        <f>TIMEVALUE("00:01:00 AM")*Y36</f>
        <v>0</v>
      </c>
      <c r="AA36" s="249"/>
      <c r="AB36" s="284"/>
      <c r="AC36" s="195"/>
      <c r="AD36" s="195"/>
      <c r="AE36" s="195"/>
      <c r="AF36" s="195"/>
      <c r="AG36" s="195"/>
      <c r="AH36" s="195"/>
    </row>
    <row r="37" spans="1:34" x14ac:dyDescent="0.2">
      <c r="A37" s="138"/>
      <c r="B37" s="131">
        <f>TIMEVALUE("00:01:00 AM")*L37</f>
        <v>0</v>
      </c>
      <c r="C37" s="132">
        <f>TIMEVALUE("00:01:00 AM")*O37</f>
        <v>0</v>
      </c>
      <c r="D37" s="133">
        <f>TIMEVALUE("00:01:00 AM")*R37</f>
        <v>0</v>
      </c>
      <c r="E37" s="134">
        <f>TIMEVALUE("00:01:00 AM")*U37</f>
        <v>0</v>
      </c>
      <c r="F37" s="135">
        <f>TIMEVALUE("00:01:00 AM")*X37</f>
        <v>0</v>
      </c>
      <c r="G37" s="136">
        <f>TIMEVALUE("00:01:00 AM")*AA37</f>
        <v>0</v>
      </c>
      <c r="H37" s="208">
        <f>TIMEVALUE("00:01:00 AM")*AB37</f>
        <v>0</v>
      </c>
      <c r="I37" s="281"/>
      <c r="J37" s="248"/>
      <c r="K37" s="123">
        <f>TIMEVALUE("00:01:00 AM")*J37</f>
        <v>0</v>
      </c>
      <c r="L37" s="151"/>
      <c r="M37" s="152"/>
      <c r="N37" s="124">
        <f>TIMEVALUE("00:01:00 AM")*M37</f>
        <v>0</v>
      </c>
      <c r="O37" s="153"/>
      <c r="P37" s="154"/>
      <c r="Q37" s="125">
        <f>TIMEVALUE("00:01:00 AM")*P37</f>
        <v>0</v>
      </c>
      <c r="R37" s="155"/>
      <c r="S37" s="156"/>
      <c r="T37" s="126">
        <f>TIMEVALUE("00:01:00 AM")*S37</f>
        <v>0</v>
      </c>
      <c r="U37" s="157"/>
      <c r="V37" s="158"/>
      <c r="W37" s="127">
        <f>TIMEVALUE("00:01:00 AM")*V37</f>
        <v>0</v>
      </c>
      <c r="X37" s="159"/>
      <c r="Y37" s="160"/>
      <c r="Z37" s="128">
        <f>TIMEVALUE("00:01:00 AM")*Y37</f>
        <v>0</v>
      </c>
      <c r="AA37" s="249"/>
      <c r="AB37" s="284"/>
      <c r="AC37" s="195"/>
      <c r="AD37" s="195"/>
      <c r="AE37" s="195"/>
      <c r="AF37" s="195"/>
      <c r="AG37" s="195"/>
      <c r="AH37" s="195"/>
    </row>
    <row r="38" spans="1:34" x14ac:dyDescent="0.2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</row>
    <row r="39" spans="1:34" ht="15.75" x14ac:dyDescent="0.25">
      <c r="A39" s="195"/>
      <c r="B39" s="101"/>
      <c r="C39" s="101"/>
      <c r="D39" s="195"/>
      <c r="E39" s="195"/>
      <c r="F39" s="195"/>
      <c r="G39" s="195"/>
      <c r="H39" s="195"/>
      <c r="I39" s="195"/>
      <c r="J39" s="195"/>
      <c r="K39" s="195"/>
      <c r="L39" s="195"/>
      <c r="M39" s="277"/>
      <c r="N39" s="278"/>
      <c r="O39" s="278"/>
      <c r="P39" s="279"/>
      <c r="Q39" s="36"/>
      <c r="R39" s="280"/>
      <c r="S39" s="280"/>
      <c r="T39" s="280"/>
      <c r="U39" s="4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</row>
    <row r="40" spans="1:34" ht="15" x14ac:dyDescent="0.25">
      <c r="A40" s="138" t="s">
        <v>39</v>
      </c>
      <c r="B40" s="195"/>
      <c r="C40" s="196"/>
      <c r="D40" s="195"/>
      <c r="E40" s="195"/>
      <c r="F40" s="195"/>
      <c r="G40" s="195"/>
      <c r="H40" s="195"/>
      <c r="I40" s="195"/>
      <c r="J40" s="195"/>
      <c r="K40" s="195"/>
      <c r="L40" s="195"/>
      <c r="M40" s="197"/>
      <c r="N40" s="198"/>
      <c r="O40" s="198"/>
      <c r="P40" s="199"/>
      <c r="Q40" s="200"/>
      <c r="R40" s="201"/>
      <c r="S40" s="201"/>
      <c r="T40" s="201"/>
      <c r="U40" s="191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</row>
    <row r="41" spans="1:34" x14ac:dyDescent="0.2">
      <c r="A41" s="193">
        <v>1.7000000000000001E-2</v>
      </c>
      <c r="B41" s="193">
        <v>3.4000000000000002E-2</v>
      </c>
      <c r="C41" s="193">
        <v>0.05</v>
      </c>
      <c r="D41" s="193">
        <v>0.1</v>
      </c>
      <c r="E41" s="193">
        <v>0.15</v>
      </c>
      <c r="F41" s="193">
        <v>0.16700000000000001</v>
      </c>
      <c r="G41" s="193">
        <v>0.2</v>
      </c>
      <c r="H41" s="193">
        <v>0.25</v>
      </c>
      <c r="I41" s="193">
        <v>0.3</v>
      </c>
      <c r="J41" s="193">
        <v>0.35</v>
      </c>
      <c r="K41" s="193">
        <v>0.4</v>
      </c>
      <c r="L41" s="193">
        <v>0.45</v>
      </c>
      <c r="M41" s="193">
        <v>0.5</v>
      </c>
      <c r="N41" s="193">
        <v>0.55000000000000004</v>
      </c>
      <c r="O41" s="193">
        <v>0.6</v>
      </c>
      <c r="P41" s="193">
        <v>0.65</v>
      </c>
      <c r="Q41" s="193">
        <v>0.7</v>
      </c>
      <c r="R41" s="193">
        <v>0.75</v>
      </c>
      <c r="S41" s="193">
        <v>0.8</v>
      </c>
      <c r="T41" s="193">
        <v>0.85</v>
      </c>
      <c r="U41" s="193">
        <v>0.9</v>
      </c>
      <c r="V41" s="193">
        <v>0.95</v>
      </c>
      <c r="W41" s="193">
        <v>1</v>
      </c>
    </row>
    <row r="42" spans="1:34" x14ac:dyDescent="0.2">
      <c r="A42" s="194">
        <f t="shared" ref="A42:W42" si="13">TIMEVALUE("00:01:00 AM")*A41</f>
        <v>1.1805555555555557E-5</v>
      </c>
      <c r="B42" s="194">
        <f t="shared" si="13"/>
        <v>2.3611111111111114E-5</v>
      </c>
      <c r="C42" s="194">
        <f t="shared" si="13"/>
        <v>3.4722222222222222E-5</v>
      </c>
      <c r="D42" s="194">
        <f t="shared" si="13"/>
        <v>6.9444444444444444E-5</v>
      </c>
      <c r="E42" s="194">
        <f t="shared" si="13"/>
        <v>1.0416666666666667E-4</v>
      </c>
      <c r="F42" s="194">
        <f t="shared" si="13"/>
        <v>1.1597222222222224E-4</v>
      </c>
      <c r="G42" s="194">
        <f t="shared" si="13"/>
        <v>1.3888888888888889E-4</v>
      </c>
      <c r="H42" s="194">
        <f t="shared" si="13"/>
        <v>1.7361111111111112E-4</v>
      </c>
      <c r="I42" s="194">
        <f t="shared" si="13"/>
        <v>2.0833333333333335E-4</v>
      </c>
      <c r="J42" s="194">
        <f t="shared" si="13"/>
        <v>2.4305555555555555E-4</v>
      </c>
      <c r="K42" s="194">
        <f t="shared" si="13"/>
        <v>2.7777777777777778E-4</v>
      </c>
      <c r="L42" s="194">
        <f t="shared" si="13"/>
        <v>3.1250000000000001E-4</v>
      </c>
      <c r="M42" s="194">
        <f t="shared" si="13"/>
        <v>3.4722222222222224E-4</v>
      </c>
      <c r="N42" s="194">
        <f t="shared" si="13"/>
        <v>3.8194444444444446E-4</v>
      </c>
      <c r="O42" s="194">
        <f t="shared" si="13"/>
        <v>4.1666666666666669E-4</v>
      </c>
      <c r="P42" s="194">
        <f t="shared" si="13"/>
        <v>4.5138888888888892E-4</v>
      </c>
      <c r="Q42" s="194">
        <f t="shared" si="13"/>
        <v>4.861111111111111E-4</v>
      </c>
      <c r="R42" s="194">
        <f t="shared" si="13"/>
        <v>5.2083333333333333E-4</v>
      </c>
      <c r="S42" s="194">
        <f t="shared" si="13"/>
        <v>5.5555555555555556E-4</v>
      </c>
      <c r="T42" s="194">
        <f t="shared" si="13"/>
        <v>5.9027777777777778E-4</v>
      </c>
      <c r="U42" s="194">
        <f t="shared" si="13"/>
        <v>6.2500000000000001E-4</v>
      </c>
      <c r="V42" s="194">
        <f t="shared" si="13"/>
        <v>6.5972222222222224E-4</v>
      </c>
      <c r="W42" s="194">
        <f t="shared" si="13"/>
        <v>6.9444444444444447E-4</v>
      </c>
    </row>
    <row r="43" spans="1:34" ht="15.75" x14ac:dyDescent="0.25">
      <c r="C43" s="116"/>
      <c r="K43" s="118"/>
      <c r="M43" s="25"/>
      <c r="N43" s="122"/>
      <c r="O43" s="64"/>
      <c r="P43" s="192"/>
      <c r="Q43" s="78"/>
      <c r="R43" s="192"/>
      <c r="S43" s="78"/>
      <c r="T43" s="41"/>
      <c r="U43" s="53"/>
    </row>
    <row r="44" spans="1:34" x14ac:dyDescent="0.2">
      <c r="C44" s="116"/>
      <c r="I44" s="116"/>
    </row>
    <row r="45" spans="1:34" x14ac:dyDescent="0.2">
      <c r="C45" s="116"/>
    </row>
    <row r="46" spans="1:34" x14ac:dyDescent="0.2">
      <c r="C46" s="116"/>
    </row>
    <row r="47" spans="1:34" x14ac:dyDescent="0.2">
      <c r="C47" s="116"/>
    </row>
  </sheetData>
  <sheetProtection algorithmName="SHA-512" hashValue="Pwl2o/6RuwKJdoyYGIdgdWG9KzO/X8zDUiOF8r5DFVVikiZDhIWz39ge7BhwgME7ojbDSdKG3VzplOFJ3mOKbA==" saltValue="OTtnVMt6+RmWNOJwfsOZPA==" spinCount="100000" sheet="1" objects="1" scenarios="1" formatCells="0"/>
  <phoneticPr fontId="2" type="noConversion"/>
  <dataValidations count="1">
    <dataValidation type="list" allowBlank="1" showInputMessage="1" showErrorMessage="1" prompt="Click Dropdown" sqref="B40 B43" xr:uid="{D6A004F4-7362-447E-B21F-1D3612EB971B}">
      <formula1>$B$1:$G$1</formula1>
    </dataValidation>
  </dataValidations>
  <pageMargins left="0.75" right="0.75" top="1" bottom="1" header="0.5" footer="0.5"/>
  <pageSetup orientation="portrait" r:id="rId1"/>
  <headerFooter alignWithMargins="0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Schedule</vt:lpstr>
      <vt:lpstr>Announcer</vt:lpstr>
      <vt:lpstr>DATA</vt:lpstr>
      <vt:lpstr>Division</vt:lpstr>
      <vt:lpstr>EVENT</vt:lpstr>
      <vt:lpstr>Field_Event</vt:lpstr>
      <vt:lpstr>Schedule!Print_Area</vt:lpstr>
    </vt:vector>
  </TitlesOfParts>
  <Company>Lynx System Developers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jfeeney</dc:creator>
  <cp:lastModifiedBy>Jeff J Feeney</cp:lastModifiedBy>
  <cp:lastPrinted>2020-02-10T16:59:12Z</cp:lastPrinted>
  <dcterms:created xsi:type="dcterms:W3CDTF">2007-04-04T13:45:50Z</dcterms:created>
  <dcterms:modified xsi:type="dcterms:W3CDTF">2020-02-10T17:18:24Z</dcterms:modified>
</cp:coreProperties>
</file>